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1. ALEGO\0. DIRETORIA - PROCESSO 2020000486\TRANSPARENCIA\"/>
    </mc:Choice>
  </mc:AlternateContent>
  <xr:revisionPtr revIDLastSave="0" documentId="13_ncr:1_{F05978D2-96AD-4B87-B0EC-F9F876130902}" xr6:coauthVersionLast="47" xr6:coauthVersionMax="47" xr10:uidLastSave="{00000000-0000-0000-0000-000000000000}"/>
  <bookViews>
    <workbookView xWindow="-108" yWindow="-108" windowWidth="23256" windowHeight="12456" tabRatio="964" activeTab="6" xr2:uid="{00000000-000D-0000-FFFF-FFFF00000000}"/>
  </bookViews>
  <sheets>
    <sheet name="CAMPANHAS JUNHO" sheetId="12" r:id="rId1"/>
    <sheet name="CAMPANHAS JULHO" sheetId="13" r:id="rId2"/>
    <sheet name="CAMPANHAS AGOSTO" sheetId="14" r:id="rId3"/>
    <sheet name="CAMPANHAS SETEMBRO" sheetId="15" r:id="rId4"/>
    <sheet name="CAMPANHAS OUTUBRO" sheetId="16" r:id="rId5"/>
    <sheet name="CAMPANHAS NOVEMBRO" sheetId="17" r:id="rId6"/>
    <sheet name="CAMPANHAS DEZEMBRO" sheetId="18" r:id="rId7"/>
  </sheets>
  <definedNames>
    <definedName name="_xlnm._FilterDatabase" localSheetId="2" hidden="1">'CAMPANHAS AGOSTO'!$A$2:$J$182</definedName>
    <definedName name="_xlnm._FilterDatabase" localSheetId="1" hidden="1">'CAMPANHAS JULHO'!$A$2:$C$122</definedName>
    <definedName name="_xlnm._FilterDatabase" localSheetId="0" hidden="1">'CAMPANHAS JUNHO'!$A$2:$I$380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1" i="18" l="1"/>
  <c r="F231" i="18"/>
  <c r="G231" i="18"/>
  <c r="D231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4" i="18"/>
  <c r="E183" i="17" l="1"/>
  <c r="F183" i="17"/>
  <c r="G183" i="17"/>
  <c r="H183" i="17"/>
  <c r="I183" i="17"/>
  <c r="D183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4" i="17"/>
  <c r="D117" i="16" l="1"/>
  <c r="E117" i="16"/>
  <c r="F117" i="16"/>
  <c r="G117" i="16"/>
  <c r="H117" i="16"/>
  <c r="I117" i="16"/>
  <c r="J117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4" i="16"/>
  <c r="D138" i="15" l="1"/>
  <c r="E138" i="15"/>
  <c r="F138" i="15"/>
  <c r="G138" i="15"/>
  <c r="H138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4" i="15"/>
  <c r="E182" i="14" l="1"/>
  <c r="F182" i="14"/>
  <c r="G182" i="14"/>
  <c r="H182" i="14"/>
  <c r="I182" i="14"/>
  <c r="D182" i="14"/>
  <c r="J150" i="14" l="1"/>
  <c r="J159" i="14"/>
  <c r="J50" i="14"/>
  <c r="J139" i="14"/>
  <c r="J15" i="14"/>
  <c r="J63" i="14"/>
  <c r="J176" i="14"/>
  <c r="J129" i="14"/>
  <c r="J46" i="14"/>
  <c r="J91" i="14"/>
  <c r="J113" i="14"/>
  <c r="J135" i="14"/>
  <c r="J144" i="14"/>
  <c r="J56" i="14"/>
  <c r="J42" i="14"/>
  <c r="J140" i="14"/>
  <c r="J145" i="14"/>
  <c r="J141" i="14"/>
  <c r="J130" i="14"/>
  <c r="J125" i="14"/>
  <c r="J126" i="14"/>
  <c r="J153" i="14"/>
  <c r="J131" i="14"/>
  <c r="J26" i="14"/>
  <c r="J132" i="14"/>
  <c r="J142" i="14"/>
  <c r="J14" i="14"/>
  <c r="J52" i="14"/>
  <c r="J53" i="14"/>
  <c r="J62" i="14"/>
  <c r="J69" i="14"/>
  <c r="J105" i="14"/>
  <c r="J166" i="14"/>
  <c r="J148" i="14"/>
  <c r="J146" i="14"/>
  <c r="J127" i="14"/>
  <c r="J81" i="14"/>
  <c r="J161" i="14"/>
  <c r="J122" i="14"/>
  <c r="J147" i="14"/>
  <c r="J123" i="14"/>
  <c r="J152" i="14"/>
  <c r="J29" i="14"/>
  <c r="J165" i="14"/>
  <c r="J65" i="14"/>
  <c r="J157" i="14"/>
  <c r="J158" i="14"/>
  <c r="J64" i="14"/>
  <c r="J16" i="14"/>
  <c r="J18" i="14"/>
  <c r="J43" i="14"/>
  <c r="J9" i="14"/>
  <c r="J5" i="14"/>
  <c r="J160" i="14"/>
  <c r="J4" i="14"/>
  <c r="J10" i="14"/>
  <c r="J60" i="14"/>
  <c r="J25" i="14"/>
  <c r="J162" i="14"/>
  <c r="J154" i="14"/>
  <c r="J6" i="14"/>
  <c r="J136" i="14"/>
  <c r="J49" i="14"/>
  <c r="J128" i="14"/>
  <c r="J106" i="14"/>
  <c r="J54" i="14"/>
  <c r="J70" i="14"/>
  <c r="J118" i="14"/>
  <c r="J124" i="14"/>
  <c r="J151" i="14"/>
  <c r="J57" i="14"/>
  <c r="J35" i="14"/>
  <c r="J134" i="14"/>
  <c r="J37" i="14"/>
  <c r="J45" i="14"/>
  <c r="J149" i="14"/>
  <c r="J34" i="14"/>
  <c r="J7" i="14"/>
  <c r="J55" i="14"/>
  <c r="J89" i="14"/>
  <c r="J137" i="14"/>
  <c r="J24" i="14"/>
  <c r="J33" i="14"/>
  <c r="J36" i="14"/>
  <c r="J80" i="14"/>
  <c r="J121" i="14"/>
  <c r="J22" i="14"/>
  <c r="J156" i="14"/>
  <c r="J27" i="14"/>
  <c r="J20" i="14"/>
  <c r="J12" i="14"/>
  <c r="J11" i="14"/>
  <c r="J38" i="14"/>
  <c r="J39" i="14"/>
  <c r="J8" i="14"/>
  <c r="J120" i="14"/>
  <c r="J119" i="14"/>
  <c r="J28" i="14"/>
  <c r="J21" i="14"/>
  <c r="J76" i="14"/>
  <c r="J51" i="14"/>
  <c r="J40" i="14"/>
  <c r="J41" i="14"/>
  <c r="J84" i="14"/>
  <c r="J170" i="14"/>
  <c r="J44" i="14"/>
  <c r="J23" i="14"/>
  <c r="J101" i="14"/>
  <c r="J59" i="14"/>
  <c r="J75" i="14"/>
  <c r="J19" i="14"/>
  <c r="J77" i="14"/>
  <c r="J115" i="14"/>
  <c r="J103" i="14"/>
  <c r="J104" i="14"/>
  <c r="J163" i="14"/>
  <c r="J73" i="14"/>
  <c r="J13" i="14"/>
  <c r="J177" i="14"/>
  <c r="J178" i="14"/>
  <c r="J86" i="14"/>
  <c r="J79" i="14"/>
  <c r="J99" i="14"/>
  <c r="J17" i="14"/>
  <c r="J179" i="14"/>
  <c r="J172" i="14"/>
  <c r="J47" i="14"/>
  <c r="J30" i="14"/>
  <c r="J174" i="14"/>
  <c r="J168" i="14"/>
  <c r="J173" i="14"/>
  <c r="J143" i="14"/>
  <c r="J175" i="14"/>
  <c r="J171" i="14"/>
  <c r="J107" i="14"/>
  <c r="J167" i="14"/>
  <c r="J93" i="14"/>
  <c r="J164" i="14"/>
  <c r="J133" i="14"/>
  <c r="J31" i="14"/>
  <c r="J32" i="14"/>
  <c r="J66" i="14"/>
  <c r="J169" i="14"/>
  <c r="J180" i="14"/>
  <c r="J98" i="14"/>
  <c r="J94" i="14"/>
  <c r="J72" i="14"/>
  <c r="J116" i="14"/>
  <c r="J112" i="14"/>
  <c r="J88" i="14"/>
  <c r="J96" i="14"/>
  <c r="J100" i="14"/>
  <c r="J111" i="14"/>
  <c r="J82" i="14"/>
  <c r="J67" i="14"/>
  <c r="J83" i="14"/>
  <c r="J61" i="14"/>
  <c r="J71" i="14"/>
  <c r="J117" i="14"/>
  <c r="J97" i="14"/>
  <c r="J87" i="14"/>
  <c r="J78" i="14"/>
  <c r="J110" i="14"/>
  <c r="J92" i="14"/>
  <c r="J58" i="14"/>
  <c r="J68" i="14"/>
  <c r="J74" i="14"/>
  <c r="J102" i="14"/>
  <c r="J85" i="14"/>
  <c r="J90" i="14"/>
  <c r="J114" i="14"/>
  <c r="J108" i="14"/>
  <c r="J138" i="14"/>
  <c r="J109" i="14"/>
  <c r="J95" i="14"/>
  <c r="J155" i="14"/>
  <c r="J48" i="14"/>
  <c r="J181" i="14"/>
  <c r="J182" i="14" l="1"/>
  <c r="E124" i="13"/>
  <c r="D124" i="13"/>
  <c r="E117" i="13"/>
  <c r="F75" i="13" l="1"/>
  <c r="F124" i="13" s="1"/>
  <c r="F79" i="13"/>
  <c r="G80" i="13"/>
  <c r="G79" i="13"/>
  <c r="G78" i="13"/>
  <c r="G77" i="13"/>
  <c r="G75" i="13"/>
  <c r="G16" i="13"/>
  <c r="G58" i="13" l="1"/>
  <c r="G45" i="13"/>
  <c r="G124" i="13" s="1"/>
  <c r="F125" i="13" s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8" i="13" l="1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5" i="13"/>
  <c r="H6" i="13"/>
  <c r="H7" i="13"/>
  <c r="E103" i="12"/>
  <c r="H127" i="12"/>
  <c r="G127" i="12"/>
  <c r="F127" i="12"/>
  <c r="E127" i="12"/>
  <c r="D127" i="12"/>
  <c r="F118" i="12"/>
  <c r="E118" i="12"/>
  <c r="D118" i="12"/>
  <c r="H118" i="12"/>
  <c r="E126" i="12"/>
  <c r="D120" i="12"/>
  <c r="H124" i="13" l="1"/>
  <c r="D101" i="12"/>
  <c r="D58" i="12"/>
  <c r="F99" i="12"/>
  <c r="E99" i="12"/>
  <c r="D99" i="12"/>
  <c r="H99" i="12"/>
  <c r="D88" i="12"/>
  <c r="H101" i="12"/>
  <c r="E88" i="12"/>
  <c r="G64" i="12" l="1"/>
  <c r="H64" i="12"/>
  <c r="I44" i="12" l="1"/>
  <c r="I42" i="12"/>
  <c r="E7" i="12" l="1"/>
  <c r="D7" i="12"/>
  <c r="F30" i="12" l="1"/>
  <c r="I24" i="12" l="1"/>
  <c r="F19" i="12" l="1"/>
  <c r="H9" i="12"/>
  <c r="I13" i="12" l="1"/>
  <c r="I8" i="12"/>
  <c r="I6" i="12" l="1"/>
  <c r="I7" i="12"/>
  <c r="I9" i="12"/>
  <c r="I10" i="12"/>
  <c r="I11" i="12"/>
  <c r="I12" i="12"/>
  <c r="I14" i="12"/>
  <c r="I15" i="12"/>
  <c r="I16" i="12"/>
  <c r="I17" i="12"/>
  <c r="I18" i="12"/>
  <c r="I19" i="12"/>
  <c r="I20" i="12"/>
  <c r="I21" i="12"/>
  <c r="I22" i="12"/>
  <c r="I23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3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22" i="12"/>
  <c r="I112" i="12"/>
  <c r="I113" i="12"/>
  <c r="I114" i="12"/>
  <c r="I115" i="12"/>
  <c r="I116" i="12"/>
  <c r="I117" i="12"/>
  <c r="I118" i="12"/>
  <c r="I119" i="12"/>
  <c r="I120" i="12"/>
  <c r="I121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5" i="12"/>
  <c r="I382" i="12" l="1"/>
  <c r="H382" i="12"/>
  <c r="F382" i="12"/>
  <c r="D382" i="12"/>
</calcChain>
</file>

<file path=xl/sharedStrings.xml><?xml version="1.0" encoding="utf-8"?>
<sst xmlns="http://schemas.openxmlformats.org/spreadsheetml/2006/main" count="3331" uniqueCount="1360">
  <si>
    <t>DADOS VEÍCULO</t>
  </si>
  <si>
    <t>VALORES PAGOS POR AGÊNCIA/CAMPANHA</t>
  </si>
  <si>
    <t>VEÍCULO</t>
  </si>
  <si>
    <t>CNPJ</t>
  </si>
  <si>
    <t>MUNICÍPIO</t>
  </si>
  <si>
    <t>FULL Propaganda</t>
  </si>
  <si>
    <t>Mancini Comunicação</t>
  </si>
  <si>
    <t>PROPAGANDA DESIGUAL</t>
  </si>
  <si>
    <t>VALOR PAGO TOTAL</t>
  </si>
  <si>
    <t xml:space="preserve"> CNPJ: 08.675.055/0001-03</t>
  </si>
  <si>
    <t xml:space="preserve"> CNPJ: 10.483.412/0001-83</t>
  </si>
  <si>
    <t xml:space="preserve"> CNPJ: 13.033.901/0001-21</t>
  </si>
  <si>
    <t>BENEFÍCIOS ALEGO</t>
  </si>
  <si>
    <t>A CASA É SUA</t>
  </si>
  <si>
    <t>IMPORTÂNCIA DAS LEIS</t>
  </si>
  <si>
    <t>BATE PAPO ALEGO</t>
  </si>
  <si>
    <t>PRESTAÇÃO DE CONTAS</t>
  </si>
  <si>
    <t>SITE A REDAÇÃO (JBW COMUNICAÇÃO LTDA)</t>
  </si>
  <si>
    <t>13.584.980/0001-69</t>
  </si>
  <si>
    <t>GOIANIA - GO</t>
  </si>
  <si>
    <t>RADIO ALPHA 102,1 (RADIO SAO JUDAS TADEU LTDA)</t>
  </si>
  <si>
    <t>37.933.624/0001-71</t>
  </si>
  <si>
    <t>GOIANIA-GO</t>
  </si>
  <si>
    <t>JORNAL OPÇÃO (ALTERNATIVA GRAFICA)</t>
  </si>
  <si>
    <t>19.506.976/0001-69</t>
  </si>
  <si>
    <t>RADIO KATIVA FM (ARJONA E CHAVES LTDA)</t>
  </si>
  <si>
    <t>01.707.124/0001-74</t>
  </si>
  <si>
    <t>JATAI - GO</t>
  </si>
  <si>
    <t>RADIO BAND NEWS FM 90,7 (RADIO GUADALUPE LTDA)</t>
  </si>
  <si>
    <t>32.314.290/0001-34</t>
  </si>
  <si>
    <t>BRASIL URGENTE (DATA VERUS PESQUISA E MARKETING LTDA)</t>
  </si>
  <si>
    <t>34.535.741/0001-9</t>
  </si>
  <si>
    <t>CAIU NA TEIA (MIDI PESQUISA E CONSULTORIA)</t>
  </si>
  <si>
    <t>34.221.778/0001-42</t>
  </si>
  <si>
    <t>RADIO CANADA FM (RADIO PONTAL DO SUDOETE GOIANO FM LTDA)</t>
  </si>
  <si>
    <t>02.391.214/0001-61</t>
  </si>
  <si>
    <t>ACREUNA-GO</t>
  </si>
  <si>
    <t>RADIO CANADA FM (MAIA E GARCIA RADIO LTDA)</t>
  </si>
  <si>
    <t>29.589.352/0001-06</t>
  </si>
  <si>
    <t>BRITANIA - GO</t>
  </si>
  <si>
    <t>RADIO CNB FM (RADIO ARAGUAIA LTDA)</t>
  </si>
  <si>
    <t>01.276.641/0001-36</t>
  </si>
  <si>
    <t>RADIO CLUBE 101,9 FM RIO VERDE (LOPES E ROSEMBERG LTDA - ME)</t>
  </si>
  <si>
    <t>03.902.539/0001-24</t>
  </si>
  <si>
    <t>RIO VERDE - GO</t>
  </si>
  <si>
    <t>GRUPO KALLAS - AEROPORTO (CODEMP MARKETING E EMPREENDIMENTOS LTDA)</t>
  </si>
  <si>
    <t>51.756.286/0001-70</t>
  </si>
  <si>
    <t>BARUERI - SP</t>
  </si>
  <si>
    <t>RADIO 92 FM-FORMOSA (CSR CENTRAL SISTEMA DE RADIODIFUSAO LTDA)</t>
  </si>
  <si>
    <t>03.636.933/0001-68</t>
  </si>
  <si>
    <t>FORMOSA - GO</t>
  </si>
  <si>
    <t>BRAZIL URGENTE (DATA VERUS PESQUISA E MARKETING LTDA )</t>
  </si>
  <si>
    <t>34.535.741/0001-99</t>
  </si>
  <si>
    <t>JORNAL DIÁRIO DE APARECIDA (DIARIO DE APARECIDA EIRELI)</t>
  </si>
  <si>
    <t>21.595.393/0001-01</t>
  </si>
  <si>
    <t>APARECIDA DE GOIANIA - GO</t>
  </si>
  <si>
    <t>RADIO VINHA FM (DIFUSÃO SISTEMA DE COMUNICAÇÃO LTDA)</t>
  </si>
  <si>
    <t>05.561.489/0001-94</t>
  </si>
  <si>
    <t>DIA ONLINE (DIGITAL STREAM)</t>
  </si>
  <si>
    <t>24.112.491/0001-20</t>
  </si>
  <si>
    <t>ELETROMIDIA (PLAY MIDIA E MARKETING EIRELI EPP)</t>
  </si>
  <si>
    <t>25.271.111/0001-63</t>
  </si>
  <si>
    <t>EXECUTIVA FM (J CAMARA &amp; IRMAOS S\A)</t>
  </si>
  <si>
    <t>01.536.754/0001-23</t>
  </si>
  <si>
    <t>RADIO FENIX FM (FENIX RADIO FM LTDA)</t>
  </si>
  <si>
    <t>01.827.872/0001-90</t>
  </si>
  <si>
    <t>IPAMERI - GO</t>
  </si>
  <si>
    <t>RADIO CULTURA FM 98,9 (FUND.EDUCATIVA E CULTURAL AREIAS BRANCAS)</t>
  </si>
  <si>
    <t>03.991.762/0001-95</t>
  </si>
  <si>
    <t>POSSE - GO</t>
  </si>
  <si>
    <t>RADIO MEGA FM (FUNDACAO RADIO E TELEVISAO EDUCATIVA ITUMBIARA)</t>
  </si>
  <si>
    <t>00.797.819/0001-21</t>
  </si>
  <si>
    <t>ITUMBIARA - GO</t>
  </si>
  <si>
    <t>SITE G1 GOIÁS (TELEVISÃO ANHANGUERA S,A)</t>
  </si>
  <si>
    <t>01.534.510/0001-01</t>
  </si>
  <si>
    <t>RADIO NOVA ERA FM (RADIO GALILEIA FM PORANGATU)</t>
  </si>
  <si>
    <t>01.844.729/0001-07</t>
  </si>
  <si>
    <t>PORANGATU - GO</t>
  </si>
  <si>
    <t>GAZETA DO SUDOESTE (PSICOMUNICACAO E EDITORA LTDA)</t>
  </si>
  <si>
    <t>07.944.763/0001-30</t>
  </si>
  <si>
    <t>SANTA HELENA DE GOIAS - GO</t>
  </si>
  <si>
    <t>GRUPO JAIME CAMARA (J.CAMARA &amp; IRMAOS S/A)</t>
  </si>
  <si>
    <t>JORNAL A TRIBUNA (DENIZAR GOMES DE SÁ-ME)</t>
  </si>
  <si>
    <t>33.402.868/0001-77</t>
  </si>
  <si>
    <t>JORNAL CIDADE ( CIDADE EDITORA JORNALISTICA EIRELI)</t>
  </si>
  <si>
    <t>04.818.128/0001-18</t>
  </si>
  <si>
    <t>URUAÇU-GO</t>
  </si>
  <si>
    <t>JORNAL DAQUI (J.CAMARA &amp; IRMAOS S/A)</t>
  </si>
  <si>
    <t>DIARIO DE GOIAS (DIARIO DE GOIAS COMUNICACAO LTDA)</t>
  </si>
  <si>
    <t>12.327.275/0001-13</t>
  </si>
  <si>
    <t>JORNAL FOLHA DA CIDADE ( ATIVA COMUNICACAO LTDA)</t>
  </si>
  <si>
    <t>02.832.606/0001-19</t>
  </si>
  <si>
    <t>JORNAL GOIÁS EM DESTAQUE (JORNAL GOIÁS EM DESTAQUE - EIRELI)</t>
  </si>
  <si>
    <t>34.864.532/0001-99</t>
  </si>
  <si>
    <t>JORNAL O HOJE (EDITORA RAIZES LTDA)</t>
  </si>
  <si>
    <t>16.880.052/0001-30</t>
  </si>
  <si>
    <t>JORNAL O POPULAR (J CAMARA &amp; IRMAOS S\A)</t>
  </si>
  <si>
    <t>RADIO CBN FM - GOIANIA (RADIO ARAGUAIA LTDA)</t>
  </si>
  <si>
    <t>CLUBE FM</t>
  </si>
  <si>
    <t>07.978.888/0001-80 (CAMPINAÇU) OU 03.902.539/0001-24 (ST ANTONIO DA BARRA)</t>
  </si>
  <si>
    <t>BRASIL URGENTE (DATA VERUS PESQUISA E MARKETING)</t>
  </si>
  <si>
    <t>BAND FM 103 (RÁDIO ITA FM)</t>
  </si>
  <si>
    <t>02.383.728/0001-75</t>
  </si>
  <si>
    <t>ITABERAI -GO</t>
  </si>
  <si>
    <t>JORNAL DIÁRIO DO ESTADO (EDITORA DIÁRIO DO ESTADO)</t>
  </si>
  <si>
    <t>24.946.442/0001-93</t>
  </si>
  <si>
    <t>SENADOR CANEDO - GO</t>
  </si>
  <si>
    <t>DIÁRIO TEMPO REAL (MARCIA REGINA DE PAIVA B.)</t>
  </si>
  <si>
    <t>36.109.886/0001-53</t>
  </si>
  <si>
    <t>JORNAL DIÁRIO DE GOIÁS DIGITAL (JORNAL DIÁRIO DE GOIÁS COMUNICAÇÃO LTDA ME)</t>
  </si>
  <si>
    <t>JORNAL SUDOESTE (JORNAL SUDOESTE LTDA)</t>
  </si>
  <si>
    <t>10.859.402/0001-08</t>
  </si>
  <si>
    <t>JORNAL VEJA GOIÁS (TEOFILO RODRIGUES DE SOUSA JÚNIOR EIRELI)</t>
  </si>
  <si>
    <t>33.163.830/0001-99</t>
  </si>
  <si>
    <t>BRITANIA-GO</t>
  </si>
  <si>
    <t>MAIS GOIAS (MAIS GOIAS COMUNICACAO MARKETING E INTERNET LTDA)</t>
  </si>
  <si>
    <t>10.629.585/0001-67</t>
  </si>
  <si>
    <t>RADIO JOVEM PAN FM (MAIS IDEIAS PROM. MARK. E PUBLIC. LTDA - ME)</t>
  </si>
  <si>
    <t>04.229.343/0001-83</t>
  </si>
  <si>
    <t>RADIO MINHA FM 100,9 (RADIO MINHA FM LTDA)</t>
  </si>
  <si>
    <t>25.125.519/0001-27</t>
  </si>
  <si>
    <t>SITE PORTAL NOTICIAS GOIAS (L D CARVALHO COMUNICACAO LTDA)</t>
  </si>
  <si>
    <t>29.40511210001-04</t>
  </si>
  <si>
    <t>O HOJE (EDITORA RAIZES LTDA)</t>
  </si>
  <si>
    <t>O POPULAR DIGITAL (J CAMARA &amp; IRMAOS S\A)</t>
  </si>
  <si>
    <t>RADIO ATIVA FM (ORGANIZACAO DE COMUNICACAO FREDY DIETZ LTDA - ME)</t>
  </si>
  <si>
    <t>03.890.353/0001-00</t>
  </si>
  <si>
    <t>SANTA TEREZINHA DE GOIAS - GO</t>
  </si>
  <si>
    <t>PORTAL 6 ANÁPOLIS (PORTAL 6 COMUNICACAO LTDA)</t>
  </si>
  <si>
    <t>23.427.810/0001-24</t>
  </si>
  <si>
    <t>ANÁPOLIS - GO</t>
  </si>
  <si>
    <t>PORTAL 820 (RÁDIO JORNAL DE GOIÁS EIRELI)</t>
  </si>
  <si>
    <t>01.535.582/0001-73</t>
  </si>
  <si>
    <t>PORTAL SUCESSO NO CAMPO (LAVOSIER PEREIRA DE LIMA E CIA LTDA)</t>
  </si>
  <si>
    <t>11.886.226/0001-58</t>
  </si>
  <si>
    <t>PROGRAMA NA MARCA DO PENALTY FONTE TV (LDM PUBLICIDADE E NEGOCIOS LTDA)</t>
  </si>
  <si>
    <t>13.263.193/0001-15</t>
  </si>
  <si>
    <t>GOIANIA -GO</t>
  </si>
  <si>
    <t>PROGRAMA NERILDO &amp; NERIVAN (N &amp; N PRODUÇÕES E EVENTOS)</t>
  </si>
  <si>
    <t>10.920.413/0001-48</t>
  </si>
  <si>
    <t>APARECIDA DE GOIANIA-GO</t>
  </si>
  <si>
    <t>SANTA HELENA DE GOIAS</t>
  </si>
  <si>
    <t>QUALITY MIDIA EXTERIOR (QUALITY MIDIA EXTERIOR LTDA)</t>
  </si>
  <si>
    <t>28.129.102/0001-20</t>
  </si>
  <si>
    <t>RADIO NIQUELANDIA FM 104,7 (RADIO FM NIQUELANDIA LTDA)</t>
  </si>
  <si>
    <t>33.546.334/0001-14</t>
  </si>
  <si>
    <t>NIQUELANDIA - GO</t>
  </si>
  <si>
    <t>RADIO 96,3 FM (FUNDACAO FREI JOAO BATISTA VOGEL OFM)</t>
  </si>
  <si>
    <t>01.054.873/0001-40</t>
  </si>
  <si>
    <t>RÁDIO 99,5 (TV SERRA DOURADA EIRELI)</t>
  </si>
  <si>
    <t>01.061.837/0001-03</t>
  </si>
  <si>
    <t>RADIO AMOR (RADIO ATIVA COMUNICACAO LIMITADA)</t>
  </si>
  <si>
    <t>04.889.498/0001-46</t>
  </si>
  <si>
    <t>RADIO ATIVA FM (ORGANIZACAO DE COMUNICACAO FREDY DIETZ LTDA)</t>
  </si>
  <si>
    <t>ALIANCA COMUNICACOES LTDA</t>
  </si>
  <si>
    <t>21.191.711/0001-60</t>
  </si>
  <si>
    <t>RIALMA - GO</t>
  </si>
  <si>
    <t>RADIO TROPICAL FM - ATMOSFERA PUBLICIDADE LTDA</t>
  </si>
  <si>
    <t>03.264.250/0001-27</t>
  </si>
  <si>
    <t>CALDAS NOVAS - GO</t>
  </si>
  <si>
    <t>RADIO CENTRO AMERICA FM - SISTEMA CENTRO OESTE DE RADIODIFUSAO LTDA</t>
  </si>
  <si>
    <t>01.757.565/0001-80</t>
  </si>
  <si>
    <t>ARAGARÇAS - GO</t>
  </si>
  <si>
    <t>RÁDIO BANDEIRANTES 820 AM (RADIO JORNAL DE GOIAS EIRELI LTDA)</t>
  </si>
  <si>
    <t>RADIO CANADA FM - MAIA E GARCIA RADIO LTDA</t>
  </si>
  <si>
    <t>RÁDIO MANCHESTER FM 93 (RADIO CHÃO GOIANO FM LTDA-ME)</t>
  </si>
  <si>
    <t>24.783.367/0001-97</t>
  </si>
  <si>
    <t>RADIO CLUBE FM (LOPES E ROSEMBERG LTDA - ME)</t>
  </si>
  <si>
    <t>RADIO CULTURA 101,1 (FUNDACAO FREI JOAO BATISTA VOGEL OFM)</t>
  </si>
  <si>
    <t>01.054.873/0002-20</t>
  </si>
  <si>
    <t>CATALÃO - GO</t>
  </si>
  <si>
    <t>RADIO DIFUSORA AM 640 (FUNDAÇÃO PADRE PELAGIO)</t>
  </si>
  <si>
    <t>01.542.182/0002-76</t>
  </si>
  <si>
    <t>RADIO FIRMINÓPOLIS (ASSOCIACAO COMUNITARIA DE FIRMINOPOLIS)</t>
  </si>
  <si>
    <t>03.121.676/0001-21</t>
  </si>
  <si>
    <t>FIRMINÓPOLIS - GO</t>
  </si>
  <si>
    <t>FM CORUMBÁ (RADIO FM CORUMBA LTDA)</t>
  </si>
  <si>
    <t>24.783.169/0001-23</t>
  </si>
  <si>
    <t>PIRES DO RIO - GO</t>
  </si>
  <si>
    <t>RADIO IMPRENSA DE ANAPOLIS (RADIO IMPRENSA MADUREIRA DE ANAPOLIS LTDA)</t>
  </si>
  <si>
    <t>09.613.528/0001-00</t>
  </si>
  <si>
    <t>RADIO ALIANÇA 1090 AM GOIANIA(RADIO INDEPENDENCIA DE GOIANIA LTDA -ME)</t>
  </si>
  <si>
    <t>01.538.800/0001-23</t>
  </si>
  <si>
    <t>RADIO INTEGRACAO FM-MORRINHOS (RADIO INTEGRACAO FM LTDA)</t>
  </si>
  <si>
    <t>03.673.654/000144</t>
  </si>
  <si>
    <t>MORRINHOS - GO</t>
  </si>
  <si>
    <t>RADIO INTERATIVA (CULTURA FM STEREO SOM LTDA - EPP)</t>
  </si>
  <si>
    <t>33.582.453/0001-22</t>
  </si>
  <si>
    <t>RADIO INTERATIVA JATAI (RADIO GOIANA FM LTDA)</t>
  </si>
  <si>
    <t>29.039.789/0001-76</t>
  </si>
  <si>
    <t>RADIO BANDEIRANTES 820 AM (RADIO JORNAL DE GOIAS EIRELI LTDA)</t>
  </si>
  <si>
    <t>RÁDIO JORNAL DE INHUMAS FM 96,5 (RADIO JORNAL DE INHUMAS LTDA)</t>
  </si>
  <si>
    <t>02.094.928/0001-08</t>
  </si>
  <si>
    <t xml:space="preserve"> INHUMAS - GO</t>
  </si>
  <si>
    <t>RADIO JOVEM PAN GOIANIA (MAIS IDEIAS PROMOCOES, MARKETING E PUBLICIDADE LTDA)</t>
  </si>
  <si>
    <t>RADIO LIBERDADE LTDA</t>
  </si>
  <si>
    <t>01.837.855/0001-34</t>
  </si>
  <si>
    <t>RADIO LÍDER (RADIO SUDOESTE FM LTDA)</t>
  </si>
  <si>
    <t>02.280.188/0001-02</t>
  </si>
  <si>
    <t>RÁDIO MINHA FM (RADIO MINHA FM LTDA)</t>
  </si>
  <si>
    <t>RÁDIO MIX (RÁDIO MIX EIRELI)</t>
  </si>
  <si>
    <t>38.063.552-0001-11</t>
  </si>
  <si>
    <t>CAÇU - GO</t>
  </si>
  <si>
    <t>RADIO MORADA DO SOL (RADIO MORADA DO SOL RIO VERDE LTDA)</t>
  </si>
  <si>
    <t>01.731.611/0001-72</t>
  </si>
  <si>
    <t>RADIO MORRINHOS LTDA</t>
  </si>
  <si>
    <t>02.347.656/0001-00</t>
  </si>
  <si>
    <t>MORRINHOS</t>
  </si>
  <si>
    <t>RADIO NATIVA FM (RADIO NATIVA FM LTDA)</t>
  </si>
  <si>
    <t>02.404.271/0001-38</t>
  </si>
  <si>
    <t>EDEIA - GO</t>
  </si>
  <si>
    <t>RADIO OURO BRANCO FM (ALCIDES INACIO DE FREITAS JUNIOR- ME)</t>
  </si>
  <si>
    <t>21.894.599/0001-24</t>
  </si>
  <si>
    <t>SANTA HELENA - GO</t>
  </si>
  <si>
    <t>RADIO PAZ FM (SISTEMA EVANGELICO DE COMUN. LTDA)</t>
  </si>
  <si>
    <t>08.457.937/0001-00</t>
  </si>
  <si>
    <t>RADIO POSITIVA (RADIO POSITIVA FM LTDA)</t>
  </si>
  <si>
    <t>07.773.102/0001-99</t>
  </si>
  <si>
    <t>RADIO JOVEM PAN CALDAS NOVAS (RADIO POUSADA DO RIO QUENTE LTDA)</t>
  </si>
  <si>
    <t>00.044.883/0001-31</t>
  </si>
  <si>
    <t>RADIO ROCK - CLUBE FM (RADIO SANTA RITA LTDA)</t>
  </si>
  <si>
    <t>37.943.614/0001-17</t>
  </si>
  <si>
    <t>RADIO SAGRES AM 730 - YOUZZ (YOUZZ BRASIL SERVICOS PUBLICITARIOS LTDA)</t>
  </si>
  <si>
    <t>11.593.060/0001-81</t>
  </si>
  <si>
    <t>SÃO PAULO - SP</t>
  </si>
  <si>
    <t>REDE SERRA DOURADA (TV SERRA DOURADA EIRELI)</t>
  </si>
  <si>
    <t>RADIO SUCESSO FM (REDE SUCESSO COMUNICACAO LTDA)</t>
  </si>
  <si>
    <t>04.501.643/0001-70</t>
  </si>
  <si>
    <t>RADIO TERRA FM (PORTAL TERRA DE PRODUCAO DE NOTICIAS LTDA)</t>
  </si>
  <si>
    <t>27.923.327/0001-91</t>
  </si>
  <si>
    <t>RADIO VEREDAS FM-PARAUNA (VEREDA RADIO FM LTDA)</t>
  </si>
  <si>
    <t>08.613.367/0001-92</t>
  </si>
  <si>
    <t>PARAUNA - GO</t>
  </si>
  <si>
    <t>RADIO CLUBE FM (ASSOCIACAO LEVISON CORREIA DE COMUNICACAO)</t>
  </si>
  <si>
    <t>07.978.888/0001-80</t>
  </si>
  <si>
    <t>CAMPINAÇU - GO</t>
  </si>
  <si>
    <t>RBOOH (REDE BRASIL DE MIDIA OUT OFF HOME LTDA)</t>
  </si>
  <si>
    <t>34.566.330/0001-60</t>
  </si>
  <si>
    <t>NERÓPOLIS - GO</t>
  </si>
  <si>
    <t>REVISTA BULA (EUREKA COMUNICACAO LTDA)</t>
  </si>
  <si>
    <t>17.655.748/0001-25</t>
  </si>
  <si>
    <t>REVISTA CANAL BIOENERGIA (MAC EDITORA E JORNALISMO LTDA)</t>
  </si>
  <si>
    <t>05.751.593/0001-41</t>
  </si>
  <si>
    <t>SERRA DOURADA FM 104,7 (TV SERRA DOURADA EIRELI)</t>
  </si>
  <si>
    <t>01.061.837/0001-0</t>
  </si>
  <si>
    <t>MONTIVIDIU - GO</t>
  </si>
  <si>
    <t>SETE CAPITAL (CLAUDIO HENRIQUE VIEIRA)</t>
  </si>
  <si>
    <t>32.703.776/0001-64</t>
  </si>
  <si>
    <t>RADIO IMACULADA FM (SISTEMA DE COMUNICACAO DA DIOCESE DE FORMOSA LTDA)</t>
  </si>
  <si>
    <t>02.281.764/0001-28</t>
  </si>
  <si>
    <t>JORNAL DIARIO DO ESTADO (EDITORA DIARIO DO ESTADO- EIRELI)</t>
  </si>
  <si>
    <t>SITE O POPULAR.COM (J CAMARA &amp; IRMAOS S/A)</t>
  </si>
  <si>
    <t>SITE POP TV NEWS (RB LIRA PUBLICIDADES EIREL)</t>
  </si>
  <si>
    <t>31.246.479/0001-74</t>
  </si>
  <si>
    <t>PORTAL 6 COMUNICACAO (PORTAL 6 COMUNICACAO LTDA)</t>
  </si>
  <si>
    <t>RECORD TV SUCESSO JATAÍ (TELEVISAO GOYA LIMITADA)</t>
  </si>
  <si>
    <t>01.279.835/0001-95</t>
  </si>
  <si>
    <t>TV ANHANGUERA CATALÃO (TELEVISÃO PIRAPITINGA LTDA)</t>
  </si>
  <si>
    <t>24.993.164/0001-25</t>
  </si>
  <si>
    <t>TV ANHANGUERA RIO VERDE (TELEVISÃO RIVIERA LTDA)</t>
  </si>
  <si>
    <t>01.073.899/0001-35</t>
  </si>
  <si>
    <t>TV ANHANGUERA ANÁPOLIS (TV TOCANTINS)</t>
  </si>
  <si>
    <t>02.526.333/0001-84</t>
  </si>
  <si>
    <t>TV ANHANGUERA GOIÂNIA (TELEVISÃO ANHANGUERA S,A.)</t>
  </si>
  <si>
    <t>TV ANHANGUERA JATAI (TELEVISÃO RIO FORMOSO LTDA)</t>
  </si>
  <si>
    <t>02.910.917/0004-00</t>
  </si>
  <si>
    <t>TV ANHANGUERA ITUMBIARA (SPC SISTEMA PARANAIBA DE COMUNICACOES LTDA)</t>
  </si>
  <si>
    <t>24.780.405/0001-58</t>
  </si>
  <si>
    <t>TV ANHANGUERA LUZIÂNIA (TV LUZIÂNIA LTDA)</t>
  </si>
  <si>
    <t>15.990.708/0001-04</t>
  </si>
  <si>
    <t>LUZIANIA - GO</t>
  </si>
  <si>
    <t>TV ANHANGUERA PORANGATU (TELEVISÃO PLANALTO CENTRAL LTDA)</t>
  </si>
  <si>
    <t>24.862.914/0001-20</t>
  </si>
  <si>
    <t>TV GOIANIA - 2 - BAND DATS (VICENTE DATENA NETO PRODUCOES)</t>
  </si>
  <si>
    <t>33.628.754/0001-40</t>
  </si>
  <si>
    <t>TV RECORD GOIANIA (RECORDTV (TELEVISÃO GOYÁ LTDA))</t>
  </si>
  <si>
    <t>TV SERRA DOURADA (TV SERRA DOURADA EIRELI)</t>
  </si>
  <si>
    <t>TV SUDOESTE (SUDOESTE COMUNICACAO , MARKETING , PUBLICIDADE E TELEVISAO EIRELI)</t>
  </si>
  <si>
    <t>33.956.726/0001-51_x000D_</t>
  </si>
  <si>
    <t>UMMIX SUPER REDE DE RADIO (UMMIX SUPER REDE LTDA)</t>
  </si>
  <si>
    <t>14.902.137/0001-46</t>
  </si>
  <si>
    <t>JORNAL DIÁRIO DA MANHÃ (UNIGRAF UNIDAS GRAF E ED. LTDA)</t>
  </si>
  <si>
    <t>00.424.275/0001-52</t>
  </si>
  <si>
    <t>VERSATILY (VERSATILY AMBIENTAL EIRELI)</t>
  </si>
  <si>
    <t>17.361.716/0001-17</t>
  </si>
  <si>
    <t>APARECIDA DE GOIÂNIA - GO</t>
  </si>
  <si>
    <t>COMPROMISSO</t>
  </si>
  <si>
    <t>DIARIO POPULAR (COMUNICAÇÃO POLLYANNA LTDA)</t>
  </si>
  <si>
    <t>06.540.099/0001-09</t>
  </si>
  <si>
    <t>JORNAL VEJA GOIÁS (TEOFILO RODRIGUES DE SOUSA JR)</t>
  </si>
  <si>
    <t>DARIO DE APARECIDA (DIARIO DE APARECIDA EIRELI)</t>
  </si>
  <si>
    <t>JORNAL DOS MUNICÍPIOS (HELIO PEREIRA GOIANO EIRELI)</t>
  </si>
  <si>
    <t>22.745.325/0001-36</t>
  </si>
  <si>
    <t>JORNAL OPÇÃO (ALTERNATIVA GRÁFICA ERIRELI)</t>
  </si>
  <si>
    <t>GAZETA DO ESTADO (GAZETA MULTIPLATAFORMA LTDA)</t>
  </si>
  <si>
    <t>17.766.906/0001-14</t>
  </si>
  <si>
    <t>RÁDIO KOMPLETA JUSSARA ( SILVEIRA FM COMUNICAÇÃO EIRELI)</t>
  </si>
  <si>
    <t>20.337.079/0001-58</t>
  </si>
  <si>
    <t>RADIO MIX FM (RADIO MIX EIRELI)</t>
  </si>
  <si>
    <t>38.063.552/0001-11</t>
  </si>
  <si>
    <t>GAZETA DO ENTORNO (A A DOS SANTOS - ME)</t>
  </si>
  <si>
    <t>10.568.771/0001-33</t>
  </si>
  <si>
    <t>JORNAL O HOJE (EDITORA RAIZES LTDA EPP)</t>
  </si>
  <si>
    <t>JORNAL CINCO DE JUNHO (CINCO DE JUNHO - PUBLICIDADE, COMUNICAÇÃO E MARK)</t>
  </si>
  <si>
    <t>14.221.267/0001-13</t>
  </si>
  <si>
    <t>PORTAL SERRA DOURADA NEWS (CARLOS GLAYSON DUARTE)</t>
  </si>
  <si>
    <t>34.683.485/0001-87</t>
  </si>
  <si>
    <t>JORNAL DIARIO DA MANHÃ (UNIGRAF UNIDAS GRAF E ED. LTDA)</t>
  </si>
  <si>
    <t>RADIO LIDER - PIRES DO RIO ( FUNDAÇÃO CULTURAL E EDUCATIVA PEDRO JOSE DE SOUZA)</t>
  </si>
  <si>
    <t>02.321.210/0001-07</t>
  </si>
  <si>
    <t>RADIO BONS VENTOS FM 107,3 (REDE VITORIOSA DE COMUNICAÇÃO LTDA)</t>
  </si>
  <si>
    <t>03.521.447/0003-66</t>
  </si>
  <si>
    <t>PROGRAMA CIDADE URGENTE (REDE MAIA DE COMUNICAÇÃO LTDA)</t>
  </si>
  <si>
    <t>17.468.319/0001-49</t>
  </si>
  <si>
    <t>BLOG DO BADIINHO (ABADIO MOISES FILHO 02318478155)</t>
  </si>
  <si>
    <t>24.129.786/0001-00</t>
  </si>
  <si>
    <t>JORNAL CONTEXTO (EMPRESA GOIANA DE NOTÍCIAS LTDA)</t>
  </si>
  <si>
    <t>07.421.413/0001-99</t>
  </si>
  <si>
    <t>RÁDIO 820 (RÁDIO JORNAL DE GOIÁS EIRELI)</t>
  </si>
  <si>
    <t>JORNAL POSITIVO (ANGELICA APARECIDA LUIZ)</t>
  </si>
  <si>
    <t>34.937.317/0001-70</t>
  </si>
  <si>
    <t>BLOG DO MAMEDE (REDE SUDESTE DE COMUNICAÇÃO E SERVIÇOS LTDA)</t>
  </si>
  <si>
    <t>13.119.595/0001-40</t>
  </si>
  <si>
    <t>PROGRAMA FIQUE POR DENTRO SERJÃO (MASTER PRODUÇÕES E PUBLICIDADE)</t>
  </si>
  <si>
    <t>09.814.909/0001-58</t>
  </si>
  <si>
    <t>ARJONA CHAVES LTDA-ME (RADIO KATIVA FM JATAÍ)</t>
  </si>
  <si>
    <t>JATAÍ</t>
  </si>
  <si>
    <t>A CARA DO GOIANO</t>
  </si>
  <si>
    <t xml:space="preserve">BATE PAPO ALEGO </t>
  </si>
  <si>
    <t>ATIVA COMUNICAÇÃO LTDA - FOLHA DA CIDADE - JESUS CATARINO DE OLIVEIRA</t>
  </si>
  <si>
    <t>RIO VERDE</t>
  </si>
  <si>
    <t>CULTURA FM ESTEREO (RADIO INTERATIVA</t>
  </si>
  <si>
    <t>GOIÂNIA</t>
  </si>
  <si>
    <t>APARECIDA DE GOIANIA</t>
  </si>
  <si>
    <t>DENIZAR GOMES DE SÁ - JORNAL A TRIBUNA DE RIO VERDE</t>
  </si>
  <si>
    <t>DIFUSÃO SISTEMA DE COMUNICAÇÃO LTDA - RÁDIO VINHA FM-GOIÂNIA</t>
  </si>
  <si>
    <t>FONTE TV - PROGRAMA NA MARCA DO PENALTY (LDM PUBLICIDADE E NEGOCIOS LTDA ME)</t>
  </si>
  <si>
    <t>FUNDAÇÃO FREI JOAO BATISTA VOGEL OFM (RADIO 96 FM-ANÁPOLIS)</t>
  </si>
  <si>
    <t>ANAPOLIS</t>
  </si>
  <si>
    <t>FUNDAÇÃO FREI JOAO BATISTA VOGEL OFM (RADIO SAO FRANCISCO ANAPOLIS  97,7 FM)</t>
  </si>
  <si>
    <t>G1 GOIÁS (TELEVISÃO ANHANGUERA S/A)</t>
  </si>
  <si>
    <t>JBW COMUNICAÇÃO LTDA - SITE A REDAÇÃO</t>
  </si>
  <si>
    <t>JORNAL DAQUI GOIANIA (J CAMARA &amp; IRMAOS S/A)</t>
  </si>
  <si>
    <t>JORNAL DIARIO DE APARECIDA (DIARIO DE APARECIDA EIRELI - ME)</t>
  </si>
  <si>
    <t>JORNAL DIARIO POPULAR (COMUNICAÇOES POLLYANNA LTDA)</t>
  </si>
  <si>
    <t>JORNAL O ESPAÇO - RIO VERDE (DANILO GOMES DE FREITAS )</t>
  </si>
  <si>
    <t>29.364.177/0001-59</t>
  </si>
  <si>
    <t>JORNAL SUDOESTE LTDA</t>
  </si>
  <si>
    <t>PORTAL CANAL BIOENERGIA (MAC EDITORA E JORNALISMO LTDA)</t>
  </si>
  <si>
    <t>RADIO 96 FM RIO VERDE</t>
  </si>
  <si>
    <t>02.928.356/0001-15</t>
  </si>
  <si>
    <t>RADIO 99,5 FM (TV SERRA DOURADA EIRELI)</t>
  </si>
  <si>
    <t>RADIO 99,5 GYN - PROGRAMA SANDES JR (TV SERRA DOURADA EIRELI)</t>
  </si>
  <si>
    <t>RADIO ARAGUAIA (CBN GYN)</t>
  </si>
  <si>
    <t>RADIO ATIVA FM STA TEREZINHA ( ORGANIZAÇÃO DE COMUNICAÇÃO FREDY DIETZ LTDA ME)</t>
  </si>
  <si>
    <t>STA TEREZINHA</t>
  </si>
  <si>
    <t>RADIO BAND FM (RADIO ITA FM LTDA ME)</t>
  </si>
  <si>
    <t>RADIO CANADA FM QUIRINOPOLIS (PORTO SANTO RADIODIFUSAO LTDA ME )</t>
  </si>
  <si>
    <t>03.922.941/0001-70</t>
  </si>
  <si>
    <t xml:space="preserve">RÁDIO CANADA FM-ACREÚNA </t>
  </si>
  <si>
    <t>ACREÚNA</t>
  </si>
  <si>
    <t>RADIO CBN GOIANIA (RADIO ARAGUAIA LTDA)</t>
  </si>
  <si>
    <t>RADIO CLUBE FM LTDA</t>
  </si>
  <si>
    <t>RADIO CLUBE FM RIO VERDE (LOPES E ROSEMBERG LTDA ME )</t>
  </si>
  <si>
    <t>RADIO DIFUSORA FM ITUMBIARA LTDA</t>
  </si>
  <si>
    <t>01.769.868/0001-13</t>
  </si>
  <si>
    <t>ITUMBIARA</t>
  </si>
  <si>
    <t>RADIO GOSPEL FM (GAZETA MULTIPLATAFORMA LTDA)</t>
  </si>
  <si>
    <t>RADIO GOSPEL FM 104,9 CALDAS NOVAS</t>
  </si>
  <si>
    <t>CALDAS NOVAS</t>
  </si>
  <si>
    <t>RADIO GUADALUPE (RADIO BAND NEWS FM 90,7)</t>
  </si>
  <si>
    <t>RADIO INTERATIVA (CULTURA FM STEREO COM LTDA)</t>
  </si>
  <si>
    <t>RADIO JORNAL DE GOIAS (RADIO BANDEIRANTES 820 AM)</t>
  </si>
  <si>
    <t>INHUMAS</t>
  </si>
  <si>
    <t>RADIO JOVEM PAN (MAIS IDEIAS PROMOÇÕES E PUBLICIDADE LTDA - ME)</t>
  </si>
  <si>
    <t>RADIO KATIVA FM ( ARJONA E CHAVES LTDA)</t>
  </si>
  <si>
    <t>JUSSARA</t>
  </si>
  <si>
    <t>PIRES DO RIO</t>
  </si>
  <si>
    <t>RADIO LÍDER FM 95,3 (RADIO SUDOESTE FM LTDA ME)</t>
  </si>
  <si>
    <t>RADIO MEGA FM ITUMBIARA (FUNDAÇÃO RADIO E TELEVISÃO EDUCATIVA ITUMBIARA) MEGA FM 106,1</t>
  </si>
  <si>
    <t>RADIO MINHA FM 100,9 RV ( RADIO MINHA FM LTDA)</t>
  </si>
  <si>
    <t>RADIO NATIVA FM EDEIA (RADIO NATIVA FM LTDA)</t>
  </si>
  <si>
    <t>EDEIA</t>
  </si>
  <si>
    <t>SANTA HELEA</t>
  </si>
  <si>
    <t>RADIO OURO BRANCO FM SANTA HELENA (ALCIDES INACIO DE FREITAS JUNIOR - ME)</t>
  </si>
  <si>
    <t>RADIO POPI FM 104,9 URUAÇU (SISTEMA LIBERDADE DE COMUNICAÇÃO LTDA)</t>
  </si>
  <si>
    <t>24.322.668/0001-13</t>
  </si>
  <si>
    <t>URUAÇU</t>
  </si>
  <si>
    <t>RADIO POSITIVA FM GOIANIA (RADIO POSITIVA FM LTDA)</t>
  </si>
  <si>
    <t>RADIO SAGRES - 730 AM ( YOUZZ BRASIL SERVIÇOS PUBLICITARIOS LTDA)</t>
  </si>
  <si>
    <t>SP</t>
  </si>
  <si>
    <t>RADIO SERRA DOURADA COCALZINHO (TV SERRA DOURADA EIRELI)</t>
  </si>
  <si>
    <t>COCALZINHO</t>
  </si>
  <si>
    <t>RADIO SERRA DOURADA FM CRISTALINA (TV SERRA DOURADA EIRELI)</t>
  </si>
  <si>
    <t>CRISTALINA</t>
  </si>
  <si>
    <t>RADIO SERRA DOURADA FM CRIXAS (TV SERRA DOURADA EIRELI)</t>
  </si>
  <si>
    <t>CRIXAS</t>
  </si>
  <si>
    <t>RADIO SERRA DOURADA IACIARA GO (TV SERRA DOURADA EIRELI)</t>
  </si>
  <si>
    <t>IACIARA</t>
  </si>
  <si>
    <t>RADIO SERRA DOURADA MONTIVIDIU (TV SERRA DOURADA EIRELI)</t>
  </si>
  <si>
    <t>MONTIVIDIU</t>
  </si>
  <si>
    <t>RADIO SERRA DOURADA S MIGUEL ARAGUAIA (SOCIEDADE SERRADO VERDES DE COMUNICAÇÕES LTDA)</t>
  </si>
  <si>
    <t>03.761.709/0007-93</t>
  </si>
  <si>
    <t>SÃO MIGUEL ARAGUAIA</t>
  </si>
  <si>
    <t>RADIO SUCESSO CATALÃO - NOSSO PROGRAMA ( MARIA LUCIA DE FREITAS 896.152.121-72)</t>
  </si>
  <si>
    <t>42.470.736/0001-73</t>
  </si>
  <si>
    <t>CATALÃO</t>
  </si>
  <si>
    <t>GOIANIA</t>
  </si>
  <si>
    <t>RADIO TERRA FM (PORTAL TERRA DE PRODUÇÕES DE NOTÍCIAS LTDA ME)</t>
  </si>
  <si>
    <t>RADIO TROPICAL FM CALDAS NOVAS (ATMOSFERA PUBLICIDADE LTDA)</t>
  </si>
  <si>
    <t>RADIO VEREDAS FM PARAUNA (VEREDAS RADIO FM LTDA)</t>
  </si>
  <si>
    <t>PARAUNA</t>
  </si>
  <si>
    <t>RECORDTV (TELEVISÃO GOYÁ LTDA)</t>
  </si>
  <si>
    <t>REVISTA AUTO CLUBE NEWS (ACNEWS COMUNICAÇÃO E MARKETING EIRELI)</t>
  </si>
  <si>
    <t>35.001.401/0001-40</t>
  </si>
  <si>
    <t>SITE APARECIDANET PORTAIS DE NOTICIAS ( APARECIDANET COMUNICAÇÃO E MKT LTDA)</t>
  </si>
  <si>
    <t>41.722.027/0001-75</t>
  </si>
  <si>
    <t>SITE AUVARO MAIA (OLIVEIRA ARANTES PRODUÇÕES EIRELI)</t>
  </si>
  <si>
    <t>35.059.424/0001-06</t>
  </si>
  <si>
    <t>SITE CAIU NA TEIA (IDI PESQUISA E CONSULTORIA EIRELI)</t>
  </si>
  <si>
    <t>SITE DIA ONLINE (DIGITAL STREAM LTDA)</t>
  </si>
  <si>
    <t>SITE FELIZ NEWS BRASIL (ROBERTO FELIZ SANTANA 927.630.651-04)</t>
  </si>
  <si>
    <t>27.200.536/0001-07</t>
  </si>
  <si>
    <t>SITE GOIAS ATUAL (R. T. DOS SANTOS ME)</t>
  </si>
  <si>
    <t>18.695.868/0001-19</t>
  </si>
  <si>
    <t>SITE JORAL OPÇÃO (ALTERNATIVA GRAFICA EIRELI ME )</t>
  </si>
  <si>
    <t>SITE JORNAL COMUNIDADE EM DESTAQUE (C E GOMES BARSI - JCD GOIS PUBLICIDADE E JORNALIM)</t>
  </si>
  <si>
    <t>18.423.360/0001-61</t>
  </si>
  <si>
    <t>SITE JORNAL DIARIO DO ESTADO (EDITORA DIARIO DO ESTADO EIRELI)</t>
  </si>
  <si>
    <t>SITE JORNAL FOLHA Z (G. V. COELHO COMUNICAÇÃO E MARKETING)</t>
  </si>
  <si>
    <t>11.520.037/0001-67</t>
  </si>
  <si>
    <t>SITE LEO MACHADO VERDADE (LEO MACHADO PUBLICIDADE E EVENTOS ERELI)</t>
  </si>
  <si>
    <t>37.370.604/0001-30</t>
  </si>
  <si>
    <t>SITE MAIS GOIAS (MAIS GOIAS COMUNICAÇÃO MKT E INTERNET)</t>
  </si>
  <si>
    <t>10.629.588/0001-67</t>
  </si>
  <si>
    <t>SITE O CANEDENSE ( THYAGO HUMBERTO DA SILVA)</t>
  </si>
  <si>
    <t>30.491.283/0001-82</t>
  </si>
  <si>
    <t>SITE O POPULAR.COM (J CAMARA &amp; IRMÃOS S/A)</t>
  </si>
  <si>
    <t>SITE PORTAL DA BOLA (ZR COMUNICAÇÃO LTDA)</t>
  </si>
  <si>
    <t>11.800.955/0001-40</t>
  </si>
  <si>
    <t>SITE SOMOS RIO VERDE (SOMOS COMUNICAÇÃO INTEGRADA LTDA)</t>
  </si>
  <si>
    <t>30.619.853/0001-77</t>
  </si>
  <si>
    <t>SITE VIVA ANÁPOLIS (ANA GABRIELA DE JESUS OLIVEIRA LUIZ &amp; CIA)</t>
  </si>
  <si>
    <t>17.980.874/0001-55</t>
  </si>
  <si>
    <t>TV ANHANGUERA - CATALÃO (TELEVISÃO PIRATININGA LTDA)</t>
  </si>
  <si>
    <t>TV ANHANGUERA - GOIÂNIA (TELEVISÃO ANHANGUERA SA)</t>
  </si>
  <si>
    <t>TV ANHANGUERA - ITUMBIARA (SPC SISTEMA PARANAIBA DE COMUNICAÇÕES LTDA)</t>
  </si>
  <si>
    <t>TV ANHANGUERA - JATAI (TELEVISÃO RIO FORMOSO LTDA)</t>
  </si>
  <si>
    <t>JATAI</t>
  </si>
  <si>
    <t>TV ANHANGUERA - LUZIÂNIA (TELEVISÃO LUZIANIA LTDA)</t>
  </si>
  <si>
    <t>LUZIANIA</t>
  </si>
  <si>
    <t>TV ANHANGUERA - PORANGATU ( TELEVISÃO PLANALTO CENTRAL LTDA)</t>
  </si>
  <si>
    <t>PORANGATU</t>
  </si>
  <si>
    <t>TV ANHANGUERA - RIO VERDE (TELEVISÃO RIVIERA LTDA)</t>
  </si>
  <si>
    <t>TV ANHANGUERA - ANAPOLIS (TV TOCANTINS LTDA)</t>
  </si>
  <si>
    <t>TV CANAL PROMESSAS (GENTE LEGAL PRODUÇÕES EIRELI)</t>
  </si>
  <si>
    <t>09.130.557/0001-11</t>
  </si>
  <si>
    <t>TV GOIANIA 2 (VICENTE DATENA NETO PRODUÇÕES)</t>
  </si>
  <si>
    <t>TV RECORD GOIÁS (TELEVISÃO GOYA LTDA)</t>
  </si>
  <si>
    <t>TV RIO VERDE CANAL 3 - ARMAZEM PROP E ASSESS (LUIZA MARIA DA COSTA)</t>
  </si>
  <si>
    <t>27.490.361/0001-10</t>
  </si>
  <si>
    <t>TV SERRA DOURADA  (TV SERRA DOURADA EIRELI)</t>
  </si>
  <si>
    <t>TV SUCESSO NO CAMPO (LAVOSIER PEREIRA DE LIMA E CIA LTDA)</t>
  </si>
  <si>
    <t>TV SUDOESTE JATAÍ (SUDOESTE COMUNICAÇÃO, MKT, PUBLI E TELEVISÃO EIRELI)</t>
  </si>
  <si>
    <t>33.956.726/0001-51</t>
  </si>
  <si>
    <t>TV TOCANTINS (TV TOCANTINSLTDA)</t>
  </si>
  <si>
    <t>UNMIX SUPER REDE LTDA</t>
  </si>
  <si>
    <t>VOZ ATIVA COMUNICAÇÕES LTDA</t>
  </si>
  <si>
    <t>02.280.184/0001-16</t>
  </si>
  <si>
    <t>SANTO ANTONIO DE GOIAS</t>
  </si>
  <si>
    <t>ACREUNA</t>
  </si>
  <si>
    <t>BRASILIA</t>
  </si>
  <si>
    <t>CEZARINA</t>
  </si>
  <si>
    <t>SENADOR CANEDO</t>
  </si>
  <si>
    <t>TRINDADE</t>
  </si>
  <si>
    <t>PALMEIRAS DE GOIAS</t>
  </si>
  <si>
    <t>ITAPURANGA</t>
  </si>
  <si>
    <t>CATALAO</t>
  </si>
  <si>
    <t>URUACU</t>
  </si>
  <si>
    <t>BELA VISTA DE GOIAS</t>
  </si>
  <si>
    <t>ABADIA DE GOIAS</t>
  </si>
  <si>
    <t>ITABERAI</t>
  </si>
  <si>
    <t>QUIRINOPOLIS</t>
  </si>
  <si>
    <t>CAÇU</t>
  </si>
  <si>
    <t>TOTAL</t>
  </si>
  <si>
    <t>29.412.552/0001-99</t>
  </si>
  <si>
    <t>SITE JORNAL COMUNIDADE (C E GOMES BARSI - JCD GOIAS PUBLICIDADE E JORNALISM)</t>
  </si>
  <si>
    <t>PROGRAMA MIL SERTANEJO - PUC TV(JOSE PAIVA SOARES NETO)</t>
  </si>
  <si>
    <t>22.159.058/0001-15</t>
  </si>
  <si>
    <t>42.264.938/0001-69</t>
  </si>
  <si>
    <t>10.586.771/0001-33</t>
  </si>
  <si>
    <t>SITE BRASIL URGENTE (DATA VERUS PESQUISA E MARKETING)</t>
  </si>
  <si>
    <t>PORTAL EXCELENCIA NOTICIAS (PORTAL EXCELENCIA NOTICIAS E SERVIÇOS DE COMUNICAÇÃO)</t>
  </si>
  <si>
    <t>28.858.039/0001-63</t>
  </si>
  <si>
    <t>NIQUELANDIA</t>
  </si>
  <si>
    <t>DIARIO DA REDAÇÃO (NILSON SOUZA BARBOSA)</t>
  </si>
  <si>
    <t>11.805.591/0001-90</t>
  </si>
  <si>
    <t>APARECIDANET PORTAIS DE NOTICIAIS (APARECIDANET COMNICAÇÃO E MKT LTDA)</t>
  </si>
  <si>
    <t>A FOLHA DA VALE (FOLHA DE GOIANESIA PUBLICIDADE E MARKETING LTDA)</t>
  </si>
  <si>
    <t>06.871.444/0001-89</t>
  </si>
  <si>
    <t>GOIANESIA</t>
  </si>
  <si>
    <t>DIARIO DE APARECIDA (DIARIO DE APARECIDA EIRELI)</t>
  </si>
  <si>
    <t>RADIO 96,5 (RADIO JORNAL DE INHUMAS LTDA)</t>
  </si>
  <si>
    <t>JORNAL DIARIO POPULAR (COMUNICAÇÕES POLLYANNA LTDA)</t>
  </si>
  <si>
    <t>SITE VIVER GOIAS (ALVES E ARRUDA COMUNICAÇÃO LTDA)</t>
  </si>
  <si>
    <t>07.898.172/0001-73</t>
  </si>
  <si>
    <t>JORNAL VEJA GOIAS (TEOFILO RODRIGUES DE SOUSA JUNIOR EIRELI)</t>
  </si>
  <si>
    <t>SANTA HELENA</t>
  </si>
  <si>
    <t>BLOG GOIÁS TV (PARIS MARKETING E COMUNICAÇÃO EIRELI)</t>
  </si>
  <si>
    <t>13.055.444/0001-76</t>
  </si>
  <si>
    <t>SITE DIÁRIO DE GOIÁS (DIÁRIO DE GOIÁS COMUNICAÇÃO LTDA ME)</t>
  </si>
  <si>
    <t>SITE GOIÁS DO POVO (ELISA PRODUÇÕES DE MIDIAS DIVULGAÇÕES E EVENTOS)</t>
  </si>
  <si>
    <t>36.409.719/0001-28</t>
  </si>
  <si>
    <t>RADIO 820 - RADIO BANDEIRANTES (RADIO JORNAL DE GOIAS EIRELI)</t>
  </si>
  <si>
    <t>SITE GAZETA CENTRO OESTE (NORIVAL HUBNER)</t>
  </si>
  <si>
    <t>10.947.757/0001-40</t>
  </si>
  <si>
    <t>SITE AGENCIA PRESS (AGENCIA NEWS JORNALISMO E PUBLICIDADE LTDA)</t>
  </si>
  <si>
    <t>00.299.466/0001-30</t>
  </si>
  <si>
    <t>FISCALIZAÇÃO</t>
  </si>
  <si>
    <t>SITE JORNAL HORA EXTRA (WM GRÁFICA E EDITORA EIRELI)</t>
  </si>
  <si>
    <t>05.104.651/0001-45</t>
  </si>
  <si>
    <t>JORNAL DOS MUNICIPIOS (HELIO PEREIRA GOIANO EIRELI)</t>
  </si>
  <si>
    <t>35.403.874/0001-74</t>
  </si>
  <si>
    <t>PROGRAMA SOCIEDADE EM DESTAQUE (WANDER OLIVEIRA DE SOUZA)</t>
  </si>
  <si>
    <t>03.293.360/0001-17</t>
  </si>
  <si>
    <t>JANDAIA</t>
  </si>
  <si>
    <t>RADIO 99,5 FM (TV SERRA DOURADA LTDA)</t>
  </si>
  <si>
    <t>RADIO ROCK 102,9 FM (RADIO SANTA RITA LTDA)</t>
  </si>
  <si>
    <t>SITE FELIX NEWS BRASIL (ROBERTO FELIX SANTANA 92763065104)</t>
  </si>
  <si>
    <t>PROGRAMA MESSIAS BONS VENTOS (CERRADO PESQUISAS E CONSULTORIA)</t>
  </si>
  <si>
    <t>13.805.175/0001-18</t>
  </si>
  <si>
    <t>SITE ATILADOS (CERRADO PESQUISAS E CONSULTORIA)</t>
  </si>
  <si>
    <t>RADIO VERA CRUZ (RADIO SOCIEDADE VERA CRUZ)</t>
  </si>
  <si>
    <t>26.865.402/0001-42</t>
  </si>
  <si>
    <t>SITE JORNAL FOLHA Z (G.V COELHO COMUNICAÇÃO E MARKETING)</t>
  </si>
  <si>
    <t>JORNAL SUDOESTE RIO VERDE</t>
  </si>
  <si>
    <t>PORTAL SERRADOURADA NEWS (CARLOS GLAYSON DUARTE)</t>
  </si>
  <si>
    <t>BOLETINS ESPORTES NEWS (MIDIAS COMUNICAÇÃO E MARKETING LTDA)</t>
  </si>
  <si>
    <t>05.383.315/0001-89</t>
  </si>
  <si>
    <t>RADIO 105 FM</t>
  </si>
  <si>
    <t>01.742.316/0001-11</t>
  </si>
  <si>
    <t>ELETROMIDIA (PLAY MIDIA E MKT EIRLI EPP)</t>
  </si>
  <si>
    <t>LED MIDIA BRASIL (SHIRLEY GOMES DE SOUZA LED MIDIA)</t>
  </si>
  <si>
    <t>27.271168/0001-98</t>
  </si>
  <si>
    <t>LED WAVE PAINEIS ELETRONICOS</t>
  </si>
  <si>
    <t>13.045.186/0001-47</t>
  </si>
  <si>
    <t>CAPITAL MIDIAS GDR MIDIA EXTERIOR (GDR LOCAÇÕES DE ESPAÇOS PUBLICITÁRIOS LTDA)</t>
  </si>
  <si>
    <t>33.682.985/0001-31</t>
  </si>
  <si>
    <t>RBOOH MIDIA OUT OF HOME ( REDE BRASIL DE MIDIA OUT OF HOME LTDA)</t>
  </si>
  <si>
    <t>NEROPOLIS</t>
  </si>
  <si>
    <t>SITE VIVA ANÁPOLIS (ANA GABRIELA DE JESUS OLIVEIRA LUIZ E CIA</t>
  </si>
  <si>
    <t>SITE GOIAS EM TEMPO (INVICTA COMUNICAÇÃO E PUBLICIDADE LTDA)</t>
  </si>
  <si>
    <t>07.221.147/000150</t>
  </si>
  <si>
    <t xml:space="preserve">ANÁPOLIS </t>
  </si>
  <si>
    <t>JORNAL O PIRACAN EIRELI</t>
  </si>
  <si>
    <t>27.071.319/0001-64</t>
  </si>
  <si>
    <t>PIRACANJUBA</t>
  </si>
  <si>
    <t>CONCURSO FOTOGRÁFICO</t>
  </si>
  <si>
    <t xml:space="preserve">PORTAL 820 RADIO JORNAL DE GOIAS EIRELI </t>
  </si>
  <si>
    <t>TV ANHANGUERA (GOIÂNIA)</t>
  </si>
  <si>
    <t>RÁDIO ARAGUAIA LTDA (CBN GOIANIA)</t>
  </si>
  <si>
    <t>SITE REVISTA MINHA CIDADE (GOIANIA)</t>
  </si>
  <si>
    <t>18.111.374/0001-40</t>
  </si>
  <si>
    <t>FIRMINOPOLIS</t>
  </si>
  <si>
    <t>RADIO E TV PLANALTO LTDA (FOLHA DO SUDOESTE)</t>
  </si>
  <si>
    <t>02.380.265/0001-98</t>
  </si>
  <si>
    <t>RADIO JORNAL DE GOIAS LTDA (RADIO JORNAL 820 AM)</t>
  </si>
  <si>
    <t>29.405.112/0001-04</t>
  </si>
  <si>
    <t>RADIO GOIANA FM LTDA (INTERATIVA JATAI)</t>
  </si>
  <si>
    <t>RADIO POSITIVA FM LTDA (POSITIVA FM)</t>
  </si>
  <si>
    <t>RADIO POUSADA DO RIO QUENTES LTDA (RADIO JOVEM PAN)</t>
  </si>
  <si>
    <t>RADIO CLUBE FM LTDA (RADIO CLUBE FM)</t>
  </si>
  <si>
    <t>SANTO ANTONIO DA BARRA</t>
  </si>
  <si>
    <t>02.832606/0001-19</t>
  </si>
  <si>
    <t>RADIO NATIVA FM LTDA (NATIVA FM)</t>
  </si>
  <si>
    <t>02.910.917/0001-00</t>
  </si>
  <si>
    <t>38.064.589/0001-64</t>
  </si>
  <si>
    <t>SAO PAULO</t>
  </si>
  <si>
    <t>RADIO MORADA DO SOL DE RIO VERDE LTDA (RADIO MORADA DO SOL)</t>
  </si>
  <si>
    <t>09.236.355/0001-59</t>
  </si>
  <si>
    <t>RÁDIO MARA ROSA FM (MARA ROSA)</t>
  </si>
  <si>
    <t>10.860.126/0001-90</t>
  </si>
  <si>
    <t>MARA ROSA -GO</t>
  </si>
  <si>
    <t>JORNAL DIARIO DE APARECIDA (APARECIDA DE GOIANIA)</t>
  </si>
  <si>
    <t>BATE-PAPO ALEGO</t>
  </si>
  <si>
    <t>APARECIDA DE GOIÂNIA</t>
  </si>
  <si>
    <t>SITE G1 GOIAS (TELEVISAO ANHANGUERA S/A)</t>
  </si>
  <si>
    <t>SAO PAULO (SP)</t>
  </si>
  <si>
    <t>RADIO MORADA DO SOL FM - RIO VERDE</t>
  </si>
  <si>
    <t>SITE O POPULAR (J. CAMARA E IRMAOS S/A)</t>
  </si>
  <si>
    <t>PROGRAMA COSTA FILHO - (RD MORADA DO SOL RV RADIO MORDADA DO SOL RIO VERDE LTDA)</t>
  </si>
  <si>
    <t>RADIO TERRA FM (PORTAL TERRA DE PRODUCAO DE NOTICIAS LTDA )</t>
  </si>
  <si>
    <t>RADIO SERRA DOURADA MONTIVIDIU GO (TV SERRA DOURADA EIRELI)</t>
  </si>
  <si>
    <t>01.061.837/0001-00</t>
  </si>
  <si>
    <t>RADIO KOMPLETA JUSSARA 96,7 FM JUSSARA (SILVEIRA FM COMUNICACAO EIRELI)</t>
  </si>
  <si>
    <t xml:space="preserve">SANTA HELENA </t>
  </si>
  <si>
    <t>RADIO SERA DOURADA FM CRIXAS (TV SERRA DOURADA EIRELI)</t>
  </si>
  <si>
    <t>RADIO BAND NEWS FM 90,07 (RADIO GUADALUPE LTDA)</t>
  </si>
  <si>
    <t>RADIO INTERATIVA JATAÍ (RADIO GOIANA FM LTDA)</t>
  </si>
  <si>
    <t xml:space="preserve">JATAÍ </t>
  </si>
  <si>
    <t xml:space="preserve">RÁDIO CHÃO GOIANO FM (RÁDIO MANCHESTER FM) </t>
  </si>
  <si>
    <t>RADIO TRANSARAGUAIA FM - MOZARLANDIA (SISTEMA DE COMUNICACAO TRANS - ARAGUAIA LTDA)</t>
  </si>
  <si>
    <t>11.374.338/0001-20</t>
  </si>
  <si>
    <t>MOZARLANDIA</t>
  </si>
  <si>
    <t>RADIO MORRINHOS FM - MORRINHOS (RADIO MORRINHOS LTDA)</t>
  </si>
  <si>
    <t>RADIO KATIVA FM - JATAI (ARJONA E CHAVES LTDA)</t>
  </si>
  <si>
    <t>RADIO GOSPEL FM 104,9 CALDAS NOVAS (GAZETA MULTIPLA PLATAFORMA LTDA)</t>
  </si>
  <si>
    <t>RADIO SAO FRANCISCO 97,7 FM ANAPOLIS (FUNDACAO FREI JOAO BATISTA VOGEL OFM)</t>
  </si>
  <si>
    <t>RADIO MINHA FM 100,9 RIO VERDE (RADIO MINHA FM LTDA)</t>
  </si>
  <si>
    <t>RADIO 96 FM - RIO VERDE (RADIO 96 FM LTDA)</t>
  </si>
  <si>
    <t>RADIO CANADA FM - ACREUNA ( RADIO PONTUAL DO SUDOESTE GOIANO M LTDA)</t>
  </si>
  <si>
    <t>RADIO DIFUSORA AM - ITUMBIARA (RDIO DIFUSORA ITUMBIARA LTDA)</t>
  </si>
  <si>
    <t xml:space="preserve">RADIO SUDOESTE FM LTDA - ME (RÁDIO SUDOESTE) </t>
  </si>
  <si>
    <t>SITE JORNAL COMUNIDADE (C E GOMES BARSI - JCD GOIAS PUBLICIDADE E JORNALISMO)</t>
  </si>
  <si>
    <t>RADIO CBN (RADIO ARAGUAIA LTDA)</t>
  </si>
  <si>
    <t>TV ANHANGUERA (TELEVISAO ANHANGUERA S.A)</t>
  </si>
  <si>
    <t>34.409.719/0001-28</t>
  </si>
  <si>
    <t>RADIO INTERATIVA CULTURA FM STEREO SOM LTDA)</t>
  </si>
  <si>
    <t>SITE JORNAL HORA EXTRA</t>
  </si>
  <si>
    <t xml:space="preserve">SITE MAIS GOIÁS </t>
  </si>
  <si>
    <t>QUALITY MIDIA EXTERIOR</t>
  </si>
  <si>
    <t>SITE DIARIO DE GOIAS</t>
  </si>
  <si>
    <t>SITE G1 GOIÁS (GOIÂNIA)</t>
  </si>
  <si>
    <t>JORNAL PLURAL - ITUMBIARA (PLURAL ASSESSORIA DE IMPRENSA, PESQUISA E JORNALI)</t>
  </si>
  <si>
    <t>19.738.088/0001-71</t>
  </si>
  <si>
    <t xml:space="preserve">ITUMBIARA </t>
  </si>
  <si>
    <t>JORNAL VEJA GOIÁS (TEOFILO RODRIGUES DE SOUSA EIRELI)</t>
  </si>
  <si>
    <t>SANTA HELENA AGORA (CRISTIANO DO NASCIMENTO SOUZA)</t>
  </si>
  <si>
    <t>32.831.903/0001-00</t>
  </si>
  <si>
    <t xml:space="preserve">SANTA HELENA DE GOIAS </t>
  </si>
  <si>
    <t xml:space="preserve">GOIANIA </t>
  </si>
  <si>
    <t>APARECIDA - PB/PB</t>
  </si>
  <si>
    <t>JORNAL A TRIBUNA - PALMEIRAS DE GOIAS (H DE U BORGES - JORNAL)</t>
  </si>
  <si>
    <t>09.061.663/0001-90</t>
  </si>
  <si>
    <t>RADIO 96 FM LTDA (RADIO 96 FM)</t>
  </si>
  <si>
    <t>RADIO DIFUSORA DE ITUMBIARA LTDA (RADIO DIFUSORA)</t>
  </si>
  <si>
    <t>RADIO SUDOESTE FM LTDA (LIDER 95)</t>
  </si>
  <si>
    <t>TV SERRA DOURADA EIRELI (RADIO 99,5)</t>
  </si>
  <si>
    <t>TV SERRA DOURADA EIRELI (TV SERRA DOURADA)</t>
  </si>
  <si>
    <t>TV LUZIANA LTDA (TV ANHANGUERA LUZIANIA)</t>
  </si>
  <si>
    <t>RADIO ARAGUAIA LTDA (CBN)</t>
  </si>
  <si>
    <t>02.474.419/0001-00</t>
  </si>
  <si>
    <t>TV TOCANTINS LTDA (TV ANHANGUERA ANAPOLIS)</t>
  </si>
  <si>
    <t>RADIO MORRINHOS FM (RADIO MORRINHOS LTDA)</t>
  </si>
  <si>
    <t>02.347.656/0001-01</t>
  </si>
  <si>
    <t>RADIO MORADA DO SOL FM  (RADIO MORADA DO SOL DE RIO VERDE LTDA )</t>
  </si>
  <si>
    <t>RADIO MORADA DO SOL FM - RIO VERDE (RADIO MORADA DO SOL RIO VERDE LTDA)</t>
  </si>
  <si>
    <t>RADIO INTERATIVA FM (CULTURA FM STEREO SOM LTDA)</t>
  </si>
  <si>
    <t xml:space="preserve">RADIO 99,5  FM - GOIÂNIA </t>
  </si>
  <si>
    <t xml:space="preserve">RIO VERDE </t>
  </si>
  <si>
    <t xml:space="preserve">RÁDIO POSITIVA FM LTDA </t>
  </si>
  <si>
    <t>RADIO CLUBE FM LTDA (LOPES ROSEMBERG LTDA - ME)</t>
  </si>
  <si>
    <t>RADIO VITORIA FM ASSOCIACAO COMUNITARIO DE FIRMINOPOLIS</t>
  </si>
  <si>
    <t xml:space="preserve">JORNAL A TRIBUNA - DENIZAR GOMES DE SA </t>
  </si>
  <si>
    <t>RADIO INTERATIVA - CULTURA FM STEREO SOM LUTDA</t>
  </si>
  <si>
    <t>JORNAL CIDADE - CIDADE EDITORA JORNALISTICA EIRELI</t>
  </si>
  <si>
    <t>SITE DIARIO DE APARECIDA - DIARIO DE APARECIDA EIRELI</t>
  </si>
  <si>
    <t xml:space="preserve">RÁDIO MEGA FM 106.1 - FUNDAÇÃO RÁDIO E TELEVISÃO EDUCATIVA ITUMBIARA </t>
  </si>
  <si>
    <t>SITE GOIAS 365 - HORUS COMUNICACAO E MARKETING LTDA</t>
  </si>
  <si>
    <t xml:space="preserve">FALA SINDICO - INFORMS PUBLICIDADE E PROPAGANDA LTDA </t>
  </si>
  <si>
    <t xml:space="preserve">JORNAL O POPULAR - J. CAMARA &amp; IRMAOS S/A </t>
  </si>
  <si>
    <t xml:space="preserve">TV FONTE TV - L D M PUBLICIDADE E NEGOCIOS LTDA </t>
  </si>
  <si>
    <t>TV RIO VERDE - LUIZA MARIA DA COSTA 24724246120</t>
  </si>
  <si>
    <t xml:space="preserve">JORNAL DA BIOENERGIA CANAL - MAC EDITORA E JORNALISMO LTDA (CANAL </t>
  </si>
  <si>
    <t xml:space="preserve">MAIS GOIAS - MAIS GOIAS COMUNICACAO MARKETING E INTERNET LTDA </t>
  </si>
  <si>
    <t xml:space="preserve">RADIO JOVEM PAN - IDEIAS PROMOCOES, MARKETING E PUBLICIDADE LTDA </t>
  </si>
  <si>
    <t>RADIO JOVEM PAN - IDEIAS PROMOÇÕES MARKETING E PUBLICIDADE LTDA - ME</t>
  </si>
  <si>
    <t xml:space="preserve">PROGRAMA NERILDO E NERIVAN - N &amp; N PRODUCOES E EVENTOS EIRELI </t>
  </si>
  <si>
    <t>JORNAL OPCAO - OPCAO NOTICIAS LTDA</t>
  </si>
  <si>
    <t>PORTAL 6 ANAPOLIS - PORTAL 6 COMUNICACAO LTDA</t>
  </si>
  <si>
    <t>SITE G5 NEWS LTDA - G5 NEWS</t>
  </si>
  <si>
    <t>SITE GE NEWS LTDA - G5 NEWS</t>
  </si>
  <si>
    <t>JORNAL O ESPACO - DANILO GOMES DE FREITAS</t>
  </si>
  <si>
    <t>PORTAL NOTICIAS GOIAS - D CARVALHO COMUNICACAO LTDA</t>
  </si>
  <si>
    <t>RADIO POP FM - SISTEMA LIBERDADE DE COMUNICACAO LTDA</t>
  </si>
  <si>
    <t>TV ANHANGUERA ITUMBIARA - SPC SISTEMA PARANAIBA DE COMUNICACOES LTDA</t>
  </si>
  <si>
    <t>RADIO SUCESSO NO CAMPO (LAVOSIER PEREIRA DE LIMA E CIA LTDA)</t>
  </si>
  <si>
    <t>TV SUDOESTE - SUDOESTE COMUNICACAO, MARKETING, PUBLICIDADE E TELEVISAO EIRELI</t>
  </si>
  <si>
    <t>TV ANHANGUERA - TELEVISAO ANHANGUERA LTDA</t>
  </si>
  <si>
    <t>TV RECORD  - TELEVISAO GOYA LTDA ()</t>
  </si>
  <si>
    <t>TV ANHANGUERA CATALAO - TELEVISAO PIRAPITINGA LTDA</t>
  </si>
  <si>
    <t xml:space="preserve">TV RIO DO OURO - TELEVISAO PLANALTO CENTRAL LTDA </t>
  </si>
  <si>
    <t>TV RIO CLARO - TELEVISAO RIO FORMOSO LTDA</t>
  </si>
  <si>
    <t>TV ANHANGUERA RIO VERDE - TELEVISAO RIVIERA LTDA</t>
  </si>
  <si>
    <t>PROGRAMA BRASIL URGENTE GO - VICENTE DATENA NETO PUBLICIDADE</t>
  </si>
  <si>
    <t>RADIO SAGRES 720 AM - YOUZZ BRASIL SERVICOS PUBLICITÁRIOS LTDA</t>
  </si>
  <si>
    <t>RADIO SAGRES 720 AM - YOUZZ BRASIL SERVICOS PUBLICITARIOS LTDA</t>
  </si>
  <si>
    <t>PROGRAMA BRASIL URGENTE GO - BRASIL URGENTEVICENTE DATENA NETO PRODUÇÕES</t>
  </si>
  <si>
    <t>FOLHA DA CIDADE - ATIVA COMUNICACAO LTDA</t>
  </si>
  <si>
    <t>FOLHA METROPOLITANA  - (FRANCISMEIRE DE MESQUITA ALVES MENDES)</t>
  </si>
  <si>
    <t>TV CAPITAL CANAL PROMESSAS - GENTE LEGAL PRODUCOES EIRELI (REDE CAPITAL)</t>
  </si>
  <si>
    <t>JORNAL CINCO DE JUNHO (CINCO DE JUNHO - PUBLICIDADE, COMUNICAÇÃO E MARKETING)</t>
  </si>
  <si>
    <t xml:space="preserve">RADIO TERRA FM - PORTAL TERRA DE PRODUCAO DE NOTICIAS LTDA </t>
  </si>
  <si>
    <t>11.593.060/0001.81</t>
  </si>
  <si>
    <t>CONC. FOTOGRÁFICO II</t>
  </si>
  <si>
    <t>SITE POP TV NEWS (RB LIRA PUBLICIDADES EIRELI)</t>
  </si>
  <si>
    <t>SITE MAIS GOIAS (MAIS GOIAS COMUNICAÇÃO, MKT E INTERNET LTDA)</t>
  </si>
  <si>
    <t>SITE DIARIO DA REDAÇÃO  (NILSON SOUZA BARBOSA)</t>
  </si>
  <si>
    <t>SITE PORTAL EXECELENCIA NOTICIAIS(PORAL EXCELENCIA NOTICIAIS E SERVIÇOS DE COMUNICAÇÃO)</t>
  </si>
  <si>
    <t>SITE BLOG GOIAS TV (PARIS MKT E COMUNICAÇÃO EIRELI)</t>
  </si>
  <si>
    <t>POLIART PAINEIS (POLIART PAINÉIS E OUTDOORS LTDA)</t>
  </si>
  <si>
    <t>37.643.681/0001-17</t>
  </si>
  <si>
    <t>SITE MAIS GOIAS (MAIS GOIAS COMUNICAÇÃO, MARKETING E INTERNET LTDA)</t>
  </si>
  <si>
    <t>PROGRAMA FERAS DO ESPORTE - 820 BAND (MERCURY PUBLICIDADE E PROPAGANDA EIRELI)</t>
  </si>
  <si>
    <t>37.877.168/0001-90</t>
  </si>
  <si>
    <t>RADIO VERA CRUS - GOIANESIA (RADIO SOCIEDADE VERA CRUZ LTDA)</t>
  </si>
  <si>
    <t>GOIANESIA - GO</t>
  </si>
  <si>
    <t>SITE G1 GOIÁS (TELEVISÃO ANHANGUERA S/A)</t>
  </si>
  <si>
    <t>SITE BRASIL 48 HORAS (PAZ PROPAGANDA E PUBLICIDADE EIRELI)</t>
  </si>
  <si>
    <t>27.596.989/0001-02</t>
  </si>
  <si>
    <t>JORNAL O POPULAR ( J. CAMARA &amp; IRMÃOS S/A)</t>
  </si>
  <si>
    <t>SITE CAIU NA TEIA (MIDI PESQUISA E CONSULTORIA EIRELI)</t>
  </si>
  <si>
    <t>SITE FELIX NEWS BRASIL (ROBERTO FELIZ SANTANA 92763065104)</t>
  </si>
  <si>
    <t>ACREUNA - GO</t>
  </si>
  <si>
    <t>SITE GO NOTÍCIAS (WILKER BARBOSA RIBEIRO)</t>
  </si>
  <si>
    <t>35.427.911/0001-84</t>
  </si>
  <si>
    <t>CATALAO - G0</t>
  </si>
  <si>
    <t>PROGRAMAS FERAS DO ESPORTE - 820 BAND (MERCURY PUBLICIDADE E PROPAGANDA EIRELI)</t>
  </si>
  <si>
    <t>RADIO INTERATIVA (CULTURA FM STEREO SOM LTDA-EPP)</t>
  </si>
  <si>
    <t>RADIO 820 - RADIO BANDEIRANTES (RADIO JORNAL DE GOIÁS EIRELI)</t>
  </si>
  <si>
    <t>RADIO SAO MIGUEL FM (ASSOCIAÇÃO DOS MORADORES DE SAO MIGUEL DO PASSA QUATRO)</t>
  </si>
  <si>
    <t>07.302.823/0001-10</t>
  </si>
  <si>
    <t>SAO MIGUEL DO PASSA QUATRO</t>
  </si>
  <si>
    <t>SITE EDIÇÃO GO PROF. RAQUEL (ADÃO FERREIRA BISTO)</t>
  </si>
  <si>
    <t>13.199.779/0001-68</t>
  </si>
  <si>
    <t>TV CALDAS - CANAL 23 (TV A7 MULTIPLATAFORMA EIRELI)</t>
  </si>
  <si>
    <t>23.882.695/0001-88</t>
  </si>
  <si>
    <t>APARECIDA NET PORTAIS DE NOTÍCIAS</t>
  </si>
  <si>
    <t>LEO MACHADO VERDADE (LEO MACHADO PUBLICIDADE E EVENTOS</t>
  </si>
  <si>
    <t>SITE O CENTROESTE (FAUSTO DA COSTA MENDES)</t>
  </si>
  <si>
    <t>22.578.376/0001-10</t>
  </si>
  <si>
    <t>G 5 NEWS (SITE GE NEWS LTDA)</t>
  </si>
  <si>
    <t>SITE REVISTA BULA (EUREKA COMUNICAÇÃO LTDA)</t>
  </si>
  <si>
    <t>RÁDIO ROCK 102,9 FM (RÁDIO SANTA RITA LTDA)</t>
  </si>
  <si>
    <t>SITE GOIANESIA HOJE(JALDENE NUNES MARIA )</t>
  </si>
  <si>
    <t>41.113.552/0001-93</t>
  </si>
  <si>
    <t>GOOGLE BRASIL ( GOOGLE BRASIL INTERNET LTDA)</t>
  </si>
  <si>
    <t>06.990.590/0001-23</t>
  </si>
  <si>
    <t>RÁDIO VISÃO CALDAS NOVAS (ACECAN - ASSOCIAÇÃO CULTURAL E EDUCACIONAL)</t>
  </si>
  <si>
    <t>08.146.988/0001-03</t>
  </si>
  <si>
    <t>SITE JORNAL FOLHA DE NOTÍCIAS (CARLOS JOSE SILVA ME)</t>
  </si>
  <si>
    <t>25.095.274/0001-32</t>
  </si>
  <si>
    <t>01.276.641/000136</t>
  </si>
  <si>
    <t>SITE PORTAL 6 ANÁPOLIS (PORTAL 6 COMUNICAÇÃO LTDA)</t>
  </si>
  <si>
    <t>RÁDIO ALPHA (RADIO SAO JUDAS TADEU LTDA)</t>
  </si>
  <si>
    <t>JORNAL OPÇÃO DIGITAL NOVO (OPÇÃO NOTÍCIAS LTDA)</t>
  </si>
  <si>
    <t>FOLHA DO SUDOESTE (RADIO E TV PLANALTO LTDA)</t>
  </si>
  <si>
    <t>SITE MAIS GOIÁS (MAIS GOIÁS COMUNICAÇÃO, MARKETING E INTERNET LTDA)</t>
  </si>
  <si>
    <t>10.629.585/0001-67)</t>
  </si>
  <si>
    <t>RADIO VINHA FM (DIFUSÃO SISTEMA DE COMUNICAÇÃO)</t>
  </si>
  <si>
    <t>PORTAL RADIO TUPI 87,9 (ASSOCIAÇÃO DOS MORADORES DO SETOR CENTRAL DE PORTEIRAO)</t>
  </si>
  <si>
    <t>11.864.040/0001-06</t>
  </si>
  <si>
    <t>PORTEIRÃO</t>
  </si>
  <si>
    <t>PROGRAMA MESSIAS BONS VENTOS (CERRADO PESQUISAS PRODUCOES E EVENTOS EIRELI)</t>
  </si>
  <si>
    <t>JORNAL CONTEXTO (EMPRESA GOIANA DE NOTICIAS LTDA)</t>
  </si>
  <si>
    <t>NOSSO PROGRAMA (MARIA LUCIA DE FREITAS 89615212172)</t>
  </si>
  <si>
    <t>BLOG DO MAMEDE (CIFRAS CONTABILIDADE E COMUNICACAO LTDA)</t>
  </si>
  <si>
    <t>JORNAL SOMOS (SOMOS COMUNICACAO INTEGRADA LTDA)</t>
  </si>
  <si>
    <t>SITE JORNAL DIÁRIO DO ESTADO (EDITORA DIÁRIO DO ESTADO EIRELI)</t>
  </si>
  <si>
    <t>27.271.168/0001-98</t>
  </si>
  <si>
    <t>O POPULAR DIGITAL (J CAMARA &amp; IRMÃOS S/A</t>
  </si>
  <si>
    <t>SITE G1 GOIAS (TELEVISÃO ANHANGUERA S/A)</t>
  </si>
  <si>
    <t>SITE OESTE GOIANO (OESTE GOIANO JORNALISMO E SERVIÇOS LTDA)</t>
  </si>
  <si>
    <t>04.270.077/0001-32</t>
  </si>
  <si>
    <t>IPORA - GO</t>
  </si>
  <si>
    <t>MIX COMUNICACAO VISUAL (MIX COMUNICACAO VISUAL E PUBLICIDADE LTDA)</t>
  </si>
  <si>
    <t>41.805.499/0001-91</t>
  </si>
  <si>
    <t>PORTAL 820 ( RADIO JORNAL DE GOIÁS EIRELI)</t>
  </si>
  <si>
    <t>SITE VIVA ANÁPOLIS (ANA GABRIELA DE JESUS OLIVEIRA LUIZ E CIA)</t>
  </si>
  <si>
    <t>JORNAL DAQUI (J. CAMARA E IRMAOS S/A)</t>
  </si>
  <si>
    <t>SUCESSO NO CAMPO (LAVOSIER PEREIRA DE LIMA E CIA LTDA)</t>
  </si>
  <si>
    <t>RADIO MINHA FM (MINHA FM LTDA-ME)</t>
  </si>
  <si>
    <t>RÁDIO 820 - RÁDIO BANDEIRANTES (RÁDIO JORNAL DE GOIÁS EIRELI)</t>
  </si>
  <si>
    <t>JORNAL O PIRACAN (JORNAL O PIRACAN EIRELI)</t>
  </si>
  <si>
    <t>RADIO 96 FM (RADIO 96 FM LTDA)</t>
  </si>
  <si>
    <t>99,5 FM (TV SERRA DOURADA EIRELI)</t>
  </si>
  <si>
    <t>BAND FM (RADIO ITA FM LTDA)</t>
  </si>
  <si>
    <t>BAND NEWS (RADIO GUADALUPE LTDA)</t>
  </si>
  <si>
    <t>CANADA FM (RADIO PONTA DO SUDOESTE GOIANO FM LTDA)</t>
  </si>
  <si>
    <t>CANADA FM (PORTO SANTO RADIODIFUSAO LTDA)</t>
  </si>
  <si>
    <t>RADIO CLUBE FM (ASSOCIACAO LELVISON CORREIA DE COMUNICAÇÃO)</t>
  </si>
  <si>
    <t xml:space="preserve">CAMPINAÇU </t>
  </si>
  <si>
    <t>RADIO CLUBE FM (ASSOCIACAO DE RADIODIFUSAO E CULTURA DE CANA BRAVA)</t>
  </si>
  <si>
    <t>08.971.005/0001-73</t>
  </si>
  <si>
    <t>MINAÇU</t>
  </si>
  <si>
    <t>RADIO CLUBE FM (RADIO CLUBE FM LTDA)</t>
  </si>
  <si>
    <t>DIFUSORA FM (RADIO DIFUSORA DE ITUMBIARA LTDA)</t>
  </si>
  <si>
    <t>RADIO ELDORADO FM (RADIO ELDORADO DE MINEIROS LTDA)</t>
  </si>
  <si>
    <t>02.309.979/0001-00</t>
  </si>
  <si>
    <t>MINEIROS</t>
  </si>
  <si>
    <t>NEWS FM (RADIO INTEGRACAO FM LTDA)</t>
  </si>
  <si>
    <t>03.673.654/0001-74</t>
  </si>
  <si>
    <t>INTERATIVA FM (CULTURA FM STEREO SOM LTDA)</t>
  </si>
  <si>
    <t>INTERATIVA JATAÍ (RADIO GOIANA FM LTDA)</t>
  </si>
  <si>
    <t>JOVEM PAN FM (RADIO POUSADA DO RIO QUENTE LTDA)</t>
  </si>
  <si>
    <t>JOVEM PAN FM (MAIS IDEIAS PROMOCOES, MARKETING E PUBLICIDADE LTDA)</t>
  </si>
  <si>
    <t>KATIVA FM (ARJONA E CHAVES LTDA)</t>
  </si>
  <si>
    <t>KOMPLETA FM (SILVEIRA FM COMUNICACAO EIRELI)</t>
  </si>
  <si>
    <t>20.337079/0001-58</t>
  </si>
  <si>
    <t>RADIO LIBERAL (ASSOCIACAO COMUNITARIA EDUCATIVA E DE RADIO DIFUSAO DE POSSE (GO) - ACERP</t>
  </si>
  <si>
    <t>05.296.150/0001-08</t>
  </si>
  <si>
    <t>POSSE</t>
  </si>
  <si>
    <t>LIDER FM (RADIO SUDOESTE FM LTDA)</t>
  </si>
  <si>
    <t>MAIS 97,5 FM (VOZ ATIVA COMUNICACOES LTDA)</t>
  </si>
  <si>
    <t>MANCHESTER FM (RADIO CHAO GOIANO FM LTDA)</t>
  </si>
  <si>
    <t>MARACÁ FM (SISTEMA DE COMUNICACAO SAO MIGUEL DO ARAGUAIA - LTDA)</t>
  </si>
  <si>
    <t>03.752.218/0001-90</t>
  </si>
  <si>
    <t>NOVA CRIXAS</t>
  </si>
  <si>
    <t>UMMIX 99,7 FM (UMMIX SUPER REDE LTDA)</t>
  </si>
  <si>
    <t>SUPRA FM (RADIO TROPICAL AM LTDA)</t>
  </si>
  <si>
    <t>02.921.377/0001-09</t>
  </si>
  <si>
    <t>SILVESTRE FM (RADIO ITABERAI LIMITADA)</t>
  </si>
  <si>
    <t>02.898.286/0001-08</t>
  </si>
  <si>
    <t>SERRA DOURADA FM (TV SERRA DOURADA EIRELI)</t>
  </si>
  <si>
    <t>MINHA FM (RADIO MINHA FM LTDA)</t>
  </si>
  <si>
    <t>NATIVA FM (RADIO NATIVA FM LTDA)</t>
  </si>
  <si>
    <t>SAGRES 730 (YOUZZ BRASIL SERVICOS PUBLICITARIOS LTDA)</t>
  </si>
  <si>
    <t>RIO VERMELHO FM (RIO VERMELHO COMUNICACAO E MARKETING LTDA)</t>
  </si>
  <si>
    <t>23.002.731/0001-71</t>
  </si>
  <si>
    <t>SILVANIA</t>
  </si>
  <si>
    <t>RIO FM 92,1 (UMMIX SUPER REDE LTDA)</t>
  </si>
  <si>
    <t>POSITIVA FM (RADIO POSITIVA FM LTDA)</t>
  </si>
  <si>
    <t>SAO FRANCISCO FM (FUNDACAO FREI JOAO BATISTA VOGEL OFM)</t>
  </si>
  <si>
    <t>01.054.873/0001-10</t>
  </si>
  <si>
    <t>POP FM (SISTEMA LIBERDADE DE COMUNICACAO LTDA)</t>
  </si>
  <si>
    <t>102,7 FM (ALCIDES INACIO DE FREITAS JUNIOR)</t>
  </si>
  <si>
    <t>LIBERDADE 102,7 FM (RADIO LIBERDADE LTDA)</t>
  </si>
  <si>
    <t>MORADA DO SOL 97,7 (RADIO MORADA DO SOL DE RIO VERDE LTDA)</t>
  </si>
  <si>
    <t>RADIO SAO CARLOS FM (ORGANIZACAO DE RADIODIFUSAO SAO CARLOS LTDA)</t>
  </si>
  <si>
    <t>01.701.861/0001-60</t>
  </si>
  <si>
    <t>RADIOLA PRODUCOES (RADIOLA PRODUCOES LTDA)</t>
  </si>
  <si>
    <t>27.116.885/0001-45</t>
  </si>
  <si>
    <t>920AM VALE DA SERRA (FUNDACAO DOM STANISLAU VAN MELIS)</t>
  </si>
  <si>
    <t>33.303.827/0003-95</t>
  </si>
  <si>
    <t>SAO LUIS DE MONTES BELOS</t>
  </si>
  <si>
    <t>VEREDAS FM (VEREDAS RADIO FM LTDA)</t>
  </si>
  <si>
    <t>VINHA FM (DIFUSAO SISTEMA DE COMUNICACAO LTDA)</t>
  </si>
  <si>
    <t>RADIO TERRA FM (PORTAL TERRA DE PRODUÇÃO DE NOTÍCIAS LTDA ME)</t>
  </si>
  <si>
    <t>RADIO SERRA AZUL (FUDAÇÃO DOM JUVENAL RORIZ)</t>
  </si>
  <si>
    <t>01.591.804/0002-56</t>
  </si>
  <si>
    <t>CAIAPONIA - GO</t>
  </si>
  <si>
    <t>RADIO ALIANÇA 91,5 FM (ALIANÇA COMUNICAÇÕES LTDA)</t>
  </si>
  <si>
    <t>RADIO ALVORADA (RADIO ALVORADA DE RIALMA)</t>
  </si>
  <si>
    <t>02.593.903/0001-59</t>
  </si>
  <si>
    <t>RADIO ATIVA (ORGANIZAÇÃO DE COMUNICAÇÃO FREDDY DIETZ LTDA)</t>
  </si>
  <si>
    <t>STA TEREZINHA DE GOIÁS</t>
  </si>
  <si>
    <t>BOOMERANG PROPAGANDA E MARKETING EIRELI (RADIO MAIS TOP FM 90.9)</t>
  </si>
  <si>
    <t>04.161.143/0001-36</t>
  </si>
  <si>
    <t>RADIO RIO 91,9 FM (UNMIX SUPER REDE)</t>
  </si>
  <si>
    <t>RADIO DIFUSORA (FUNDAÇÃO CULTURAL DIVINO ESPIRITO SANTO DE JATAÍ)</t>
  </si>
  <si>
    <t>24.858.144/0001-41</t>
  </si>
  <si>
    <t>RADIO FELICIDADE FM (FUNDACAO DOM STANISLAU VAN MELIS)</t>
  </si>
  <si>
    <t>33.303.827/0004-76</t>
  </si>
  <si>
    <t>IPORA</t>
  </si>
  <si>
    <t>INTEGRACAO FM (RADIO INTEGRACAO FM LTDA)</t>
  </si>
  <si>
    <t>CENTRO AMERICA FM (SISTEMA CENTRO OESTE DE RADIODIFUSAO LTDA)</t>
  </si>
  <si>
    <t>ARAGARCAS</t>
  </si>
  <si>
    <t>RADIO CLUBE FM - CAMPINAÇU (ASSOCIAÇÃO LELVISON CORREIA DE COMUNICAÇÃO)</t>
  </si>
  <si>
    <t>RADIO VINHA FM - GOIANIA (DIFUSÃO SISTEMA DE COMUNICAÇÃO LTDA EPP)</t>
  </si>
  <si>
    <t>RADIO VITORIA DE FIRMINOPOLIS 87,9 FM (ASSOCIAÇÃO COMUNITARIA DE FIRMINOPOLIS)</t>
  </si>
  <si>
    <t>SITE DIARIO DE GOIAS (DIARIO DE GOIAS COMUNICAÇAO LTDA ME)</t>
  </si>
  <si>
    <t>CONCURSO FOTOGRAFICO II SETEMBRO</t>
  </si>
  <si>
    <t>RADIO ALPHA FM (RADIO SÃO JUDAS TADEU LTDA)</t>
  </si>
  <si>
    <t>SITE PORTAL 6 ANAPOLIS (PORTAL 6 COMUNICAÇÃO LTDA)</t>
  </si>
  <si>
    <t>SITE POP TV NEWS (RB LIRA PUBLICIDADE EIRELI)</t>
  </si>
  <si>
    <t>RADIO TUPI FM (ASSOCIACAO DOS MORADORES DO SETOR CENTRAL DE PORTEIRAO DE GOIAS)</t>
  </si>
  <si>
    <t>PORTEIRAO</t>
  </si>
  <si>
    <t>PORTAL GOIÁS EM DIA (EM DIA COMUNICACAO E MIDIAS EIRELI)</t>
  </si>
  <si>
    <t>34.026.437/0001-16</t>
  </si>
  <si>
    <t>CURTA MAIS (CURTA MAIS EIRELI)</t>
  </si>
  <si>
    <t>05.384.125/0001-86</t>
  </si>
  <si>
    <t>GOOGLE (GOOGLE BRASIL INTERNET LTDA)</t>
  </si>
  <si>
    <t>89 RADIO ROCK (RADIO SANTA RITA LTDA)</t>
  </si>
  <si>
    <t>SITE A VOZ DO POVO (ILSA DAVID DE REZENDE)</t>
  </si>
  <si>
    <t>37.202.006/0001-51</t>
  </si>
  <si>
    <t>G5 NEWS (SITE G5 NEWS LTDA)</t>
  </si>
  <si>
    <t>CONCURSO FOTOGRAFICO II OUTUBRO</t>
  </si>
  <si>
    <t>SITE A REDAÇÃO (JBW COMUNICAÇÃO LTA)</t>
  </si>
  <si>
    <t>A FOLHA DO VALE (FOLHA DE GOIANESIA PUBLICIDADE E MARKETING LTDA)</t>
  </si>
  <si>
    <t>SITE JORNAL COMUNIDADE (C E GOMES BARSI - JCD GOIAS PUBLICIDADE E JORNALIM)</t>
  </si>
  <si>
    <t xml:space="preserve">RADIO SÃO MIGUEL FM ( ASSOCIAÇÃO DOS MORADORES DE SAO MIGUEL DO PASSA QUATRO </t>
  </si>
  <si>
    <t>RADIO VISAO FM (ACECAN - ASSOCIACAO CULTUTAL E EDUCACIONAL DE CALDAS NOVAS)</t>
  </si>
  <si>
    <t>RADIO INTERATIVA GOIANIA (CULTURA FM STEREO SOM LTDA)</t>
  </si>
  <si>
    <t>RADIO 105 FM (REDE ALELUIA 105 FM LTDA)</t>
  </si>
  <si>
    <t>SITE O CANEDENSE (THYAGO HUMBERTO DA SILVA)</t>
  </si>
  <si>
    <t>RADIO MARA ROSA FM</t>
  </si>
  <si>
    <t>NOSSO PROGRAMA RÁDIO SUCESSO CATALÃO (MARIA LUCIA DE FREITAS)</t>
  </si>
  <si>
    <t>SÃO MIGUEL DO PASSA QUATRO</t>
  </si>
  <si>
    <t>33.582.453-0001-22</t>
  </si>
  <si>
    <t>MARA ROSA</t>
  </si>
  <si>
    <t>BLOG DO MAMEDE (CIFRAS CONTABILIDADE E COMUNICAÇÃO)</t>
  </si>
  <si>
    <t>BLOG GOIAS TV (PARIS MARKETING E COMUNICAÇÃO EIRELI)</t>
  </si>
  <si>
    <t>SERVIDOR PUBLICO</t>
  </si>
  <si>
    <t>TRABALHO - E TRABALHO POR VOCE</t>
  </si>
  <si>
    <t>DIÁRIO POPULAR (COMUNICACOES POLLYANNA LTDA)</t>
  </si>
  <si>
    <t>SITE BRASIL URGENTE (DATA VERSUS PESQUISA E MARKETING)</t>
  </si>
  <si>
    <t>21.595.393/0001-02</t>
  </si>
  <si>
    <t>LED MIDIA BRASIL (SHIRLEY GOMES  DE SOUZA LED MIDIA)</t>
  </si>
  <si>
    <t>TV RIOS (FUNDAÇÃO RIO VERDÃO DA EDUCAÇÃO E CULTURA)</t>
  </si>
  <si>
    <t>04.752.958/0001-90</t>
  </si>
  <si>
    <t>PROGRAMA SERTANEJO TV SBT (MEGA PRODUÇÕES EIRELLI)</t>
  </si>
  <si>
    <t>34.732.994/0001-52</t>
  </si>
  <si>
    <t>RADIO CLUBE FM RIO VERDE (RADIO CLUBE FM LTDA)</t>
  </si>
  <si>
    <t>REVISTA FEDERAL POLICE (EDITORA S&amp;J PUBLICAÇÕES LTDA)</t>
  </si>
  <si>
    <t>30.939.038/0001-95</t>
  </si>
  <si>
    <t>JAGUARIBE -CE</t>
  </si>
  <si>
    <t>PORTAL 6 ANAPÓLIS (PORTAL 6 COMUNICAÇÃO LTDA)</t>
  </si>
  <si>
    <t>G 5 NEWS (SITE G5 NEWS LTDA)</t>
  </si>
  <si>
    <t>BATE PAPO ALEGO OUTUBRO</t>
  </si>
  <si>
    <t>RADIO MINHA FM RIO VERDE (RADIO MINHA FM LTDA)</t>
  </si>
  <si>
    <t>RADIO POPI FM - URUAÇU (SISTMA LIBERDADE DE COMUNICAÇÃO LDA)</t>
  </si>
  <si>
    <t>RADIO CANADA ACREUNA (RADIO PONTAL DO SUDOESTE GOIANO FM LTDA)</t>
  </si>
  <si>
    <t>RADIO LIDER 95 FM (RADIO SUDOESTE FM LTDA)</t>
  </si>
  <si>
    <t>RADIO SUCESSO 98,3 FM (RS COMUNICAÇÃO EIRELI - ME)</t>
  </si>
  <si>
    <t>28.176.102/0001-81</t>
  </si>
  <si>
    <t>RADIO INTERATIVA JATAÍ (RADIO GOIANIA FM LTDA)</t>
  </si>
  <si>
    <t>RADIO DIFUSORA FM ITUMBIARA (RADIO DIFUSORA DE ITUMBIARA LTDA</t>
  </si>
  <si>
    <t>RADIO MIX CAÇU (RADIO MIM EIRELI)</t>
  </si>
  <si>
    <t>RADIIO JOVEM PAN GOIANIA (MAIS IDEIAS PROMOGRAÇÕES, MARKETING E PUBICIDADE LTDA)</t>
  </si>
  <si>
    <t>RADIO VEREDAS PARAUNA (VEREDAS RADIO FM LTDA)</t>
  </si>
  <si>
    <t>RADIO BAND NEWS</t>
  </si>
  <si>
    <t>RADIO ELDORADO 790 AM (RADIO ELDORADO DE MINEIROS LTDA)</t>
  </si>
  <si>
    <t>RADIO KOMPLETA FM (SILVEIRA FM COMUNICAÇÃO EIRELI - ME)</t>
  </si>
  <si>
    <t>RADIO SAO CARLOS FM (ORGANIZAÇÃO DE RADIODIFUSÃO SAO CARLOS LTDA - ME)</t>
  </si>
  <si>
    <t>RADIO MAIS ITAPURANGA (VOZ ATIVA COMUNICAÇÃO LTDA)</t>
  </si>
  <si>
    <t>RADIO INTEGRAÇÃO NEWS 94,5 FM LTDA</t>
  </si>
  <si>
    <t>RADIO ALIANÇA 91,5 FM RIALMA (ALIANÇA COMUNICAÇÃO LTDA ME)</t>
  </si>
  <si>
    <t>RIALMA</t>
  </si>
  <si>
    <t>RADIO VINHA FM (DIFUSAO SISTEMA DE COMUNICAÇAO LTDA - EPP)</t>
  </si>
  <si>
    <t>RADIO MANCHESTER FM 93,3 (RADIO CHAO GOIANO FM LTDA)</t>
  </si>
  <si>
    <t>RADO JOVEM PAN - CALDAS NOVAS (RADIO POUSADA DO RIO QUENTE LTDA)</t>
  </si>
  <si>
    <t>RADIO CLUBE FM RIO VEERDE (RADIO CLUBE FM LTDA)</t>
  </si>
  <si>
    <t>STO ANTONIO DA BARRA</t>
  </si>
  <si>
    <t>RADIO CANADA FM - QUIRINOPOLIS (PORTO SANTO RADIODIFUSAO LTDA)</t>
  </si>
  <si>
    <t>RADIO CENTRO AMERICA - ARAGARÇAS (SISTEMA CENTRO OESTE DE RADIODIFUSAO LTDA)</t>
  </si>
  <si>
    <t>01.757.656/0001-80</t>
  </si>
  <si>
    <t xml:space="preserve">ARAGUARÇAS </t>
  </si>
  <si>
    <t>RÁDIO KATIVA FM (ARJONA E CHAVES LTDA)</t>
  </si>
  <si>
    <t>RADIO NOVA LIBERDADE LTDA</t>
  </si>
  <si>
    <t>01.837.855/0001-4</t>
  </si>
  <si>
    <t>RADIO ATIVA (ORGANIZAÇÃO DE COMUNICAÇÃO FREDY DIETZ LTDA)</t>
  </si>
  <si>
    <t>SANTA TEREZINHA DE GOIÁS</t>
  </si>
  <si>
    <t>RÁDIO INTERATIVA FM (CULTURA FM STEREO SOM LTDA)</t>
  </si>
  <si>
    <t>RÁDIO LIBERAL (ASSOCIAÇÃO COMUNITÁRIA EDUCATIVA E RADIOFUSÃO DE POSSE)</t>
  </si>
  <si>
    <t>RÁDIO ITA FM LTDA</t>
  </si>
  <si>
    <t>ITABERAÍ</t>
  </si>
  <si>
    <t>RÁDIO CLUBE FM (ASSOCIAÇÃO DE RADIOFUSÃO E CULTURA)</t>
  </si>
  <si>
    <t>RÁDIO CBN GOIANIA (RÁDIO ARAGUAIA LTDA)</t>
  </si>
  <si>
    <t>RADIO 99,5 FM SERRA DOURADA (TV SERRA DOURADA EIRELI)</t>
  </si>
  <si>
    <t>CONCURSO FOTOGRAFICO</t>
  </si>
  <si>
    <t>JORNAL DIARIO  DE APARECIDA</t>
  </si>
  <si>
    <t>RADIO VITORIA FM (ASSOCIAÇÃO COMUNITARIA DE FIRMINOPOLIS)</t>
  </si>
  <si>
    <t>JORNAL A TRIBUNA DE RIO VERDE (DENIZAR GOMES DE SA)</t>
  </si>
  <si>
    <t>GOIAS AGORA (GABRIELA INACIO ARAUJO)</t>
  </si>
  <si>
    <t>43.068.306/0001-92</t>
  </si>
  <si>
    <t>JORNAL DE OLHO NO SOCIAL (VILELA BANDEIRA LIMA &amp; FILHOS LTDA)</t>
  </si>
  <si>
    <t>15.121.472/0001-70</t>
  </si>
  <si>
    <t>RADIO JOVEM PAN GOIANIA (MAIS IDEIAS PROMOÇÕES, MKT E PUBLICIDADE LTDA)</t>
  </si>
  <si>
    <t>TV CAPITAL/CANAL PROMESSAS (GENT LEGAL PRODUÇÕES EIRELI)</t>
  </si>
  <si>
    <t>RADIO MINHA FM - RIO VERDE (RADIO MINHA FM LTDA)</t>
  </si>
  <si>
    <t>RADIO JOVEM PAN - CALDAS NOVAS (RADIO POUSADA DO RIO QUENTE LTDA)</t>
  </si>
  <si>
    <t>GOIAS NOTICIAS (GOIAS NOTICIAS E EDIÇÃO LTDA)</t>
  </si>
  <si>
    <t>41.195.287/0001-30</t>
  </si>
  <si>
    <t>SUCESSO NO CAMPO TV SUDOESTE (LAVOSIER PEREIRA DE LIMA E CIA LTDA)</t>
  </si>
  <si>
    <t>FOLHA SUDOESTE JATAI (RADIO E TV PLANALTO LTDA)</t>
  </si>
  <si>
    <t>GAZETA CENTRO OESTE (NORIVAL HUBNER -ME)</t>
  </si>
  <si>
    <t>DIÁRIO DE APARECIDA</t>
  </si>
  <si>
    <t>JORNAL FOLHA DA CIDADE (ATIVA COMUNICAÇÃO LTDA)</t>
  </si>
  <si>
    <t>PORTAL CANAL BIOENERGIA (MAC EDITORA E JORNALISMO)</t>
  </si>
  <si>
    <t xml:space="preserve">N &amp;N PRODUÇÕES E EVENTOS </t>
  </si>
  <si>
    <t xml:space="preserve">REDE CNTV DE RADIO E TELEVISÃO LTDA </t>
  </si>
  <si>
    <t>34.087.383/0001-07</t>
  </si>
  <si>
    <t>MIDIA MALLS COMERCIALIZADORA DE MÍDIA LTDA</t>
  </si>
  <si>
    <t>32.062.393/0001-54</t>
  </si>
  <si>
    <t>RIO DE JANEIRO</t>
  </si>
  <si>
    <t>JORNAL CIDADE URUAÇU (CIDADE EDITORA JORNALISTICA LTDA)</t>
  </si>
  <si>
    <t>SEU DEPUTADO NOVEMBRO</t>
  </si>
  <si>
    <t>SITE BRASIL URGENTE (DATA VERUS PESQUISA E MAKETING)</t>
  </si>
  <si>
    <t>JORNAL GOIÁS EM DESTAQUE (JORNAL GOIÁS EM DESTAQUE EIRELI)</t>
  </si>
  <si>
    <t>JORNAL OPÇÃO DIGITAL NOVO (OPÇÃO NOTICIAS LTDA)</t>
  </si>
  <si>
    <t>DIÁRIO DE APARECIDA (DIARIO DE APARECIDA EIRELI)</t>
  </si>
  <si>
    <t>RADIO VISAO CALDAS NOVAS (ACECAN - ASSOCIAÇÃO CULTURAL E EDUCACIONAL)</t>
  </si>
  <si>
    <t>JORNAL O ESPAÇO DE RIO VERDDE (DANILO GOMES DE FREITAS)</t>
  </si>
  <si>
    <t>PROGRAMA MIL SERTANEJO PUC TV (JOSE PAIVA SOARES</t>
  </si>
  <si>
    <t>PUC TV (SISTEMA CATOLICO DE TELECOMUNICAÇÃO LTDA)</t>
  </si>
  <si>
    <t>25.104.724/0001-06</t>
  </si>
  <si>
    <t>RADIO 99,5FM (TV SERRA DOURADA EIRELI)</t>
  </si>
  <si>
    <t>NERILDO E NERIVAN (N &amp; N PRODUCOES E EVENTOS EIRELI)</t>
  </si>
  <si>
    <t>TV ANHANGUERA (TELEVISAO PIRAPITINGA LTDA)</t>
  </si>
  <si>
    <t>24.993.164/0001.25</t>
  </si>
  <si>
    <t>TV ANHANGUERA (TELEVISAO ANHANGUERA S/A)</t>
  </si>
  <si>
    <t>01.534510/0001-01</t>
  </si>
  <si>
    <t>RECORD GOIAS (TELEVISAO GOYA LTDA)</t>
  </si>
  <si>
    <t>TV ANHANGUERA (SPC SISTEMA PARANAIBA DE COMUNICACOES LTDA)</t>
  </si>
  <si>
    <t>TV ANHANGUERA (TELEVISAO RIO FORMOSO LTDA)</t>
  </si>
  <si>
    <t>TV RECORD (TELEVISAO GOYA LTDA)</t>
  </si>
  <si>
    <t>TV ANHANGUERA (TV LUZIANIA LTDA)</t>
  </si>
  <si>
    <t>TV ANHANGUERA (TELEVISAO RIVIERA LTDA)</t>
  </si>
  <si>
    <t>REDE ALELUIA (105 FM LTDA)</t>
  </si>
  <si>
    <t>TRIBUNA PIRANHENSE (WARLEY JONAS OLIVEIRA MAGALHAES 03192766190)</t>
  </si>
  <si>
    <t>44.255.962/0001-67</t>
  </si>
  <si>
    <t>PIRANHAS</t>
  </si>
  <si>
    <t>RADIO MORADA DO SOL (RADIO MORADA DO SOL DE RIO VERDE LTDA)</t>
  </si>
  <si>
    <t>RADIO REGIONAL MINEIROS (REGIONAL SERVICOS DE INFORMACAO LTDA)</t>
  </si>
  <si>
    <t>15.099.028/0001-03</t>
  </si>
  <si>
    <t>JORNAL HORA EXTRA (WM GRAFICA E EDITORA EIRELI)</t>
  </si>
  <si>
    <t>TOP NEWS GOIAS (VW COMUNICACAO E MARKETING LTDA)</t>
  </si>
  <si>
    <t>40.935.513/0001-09</t>
  </si>
  <si>
    <t>FERAS DO ESPORTE (MERCURY PUBLICIDADE E PROPAGANDA EIRELI)</t>
  </si>
  <si>
    <t>MIX FM (RADIO MIX EIRELI)</t>
  </si>
  <si>
    <t>CACU</t>
  </si>
  <si>
    <t>RADIO JORNAL (RADIO JORNAL DE INHUMAS LTDA)</t>
  </si>
  <si>
    <t>RADIO SUCESSO FM (RS COMUNICACAO EIRELI)</t>
  </si>
  <si>
    <t>TV RIO VERDE (LUIZA MARIA DA COSTA 24724246120)</t>
  </si>
  <si>
    <t>SITE MAIS GOIAS (MAIS GOIAS COMUNICAO, MARKETING E INTERNET LTDA)</t>
  </si>
  <si>
    <t>JORNAL A TRIBUNA (H DE U BORGES - JORNAL)</t>
  </si>
  <si>
    <t>JORNAL A TRIBUNA (DENIZAR GOMES DE SA - ME)</t>
  </si>
  <si>
    <t>RADIO LIDER 95,3 FM (RADIO SUDOESTE FM LTDA)</t>
  </si>
  <si>
    <t>JORNAL FOLHA DA CIDADE RV (ATIVA COMUNICAÇÃO LTDA)</t>
  </si>
  <si>
    <t>JORNAL SUDOESTE RIO VERDE (JORNAL SUDOESTE LTDA)</t>
  </si>
  <si>
    <t>SITE FATOS E FOTOS RIO VERDE (VALDIVINO ALTINO DE SOUZA LTDA)</t>
  </si>
  <si>
    <t>21.974.039/0001-80</t>
  </si>
  <si>
    <t>GAZETA DO ENTORNO (A A DOS SANTOS)</t>
  </si>
  <si>
    <t>RADIO ALPHA FM (RADIO SAO JUDAS TADEU LTDA)</t>
  </si>
  <si>
    <t>RADIO INTERATIVA (CULTURA FM STEREO SOM LTDA)</t>
  </si>
  <si>
    <t>RADIO ROCK 102,9FM (RADIO SANTA RITA LTDA)</t>
  </si>
  <si>
    <t>RADIO TERRA OS PEQUIS DE GOIAS (OS PEQUIS DE GOIAS LTDA)</t>
  </si>
  <si>
    <t>43.209.107/0001-57</t>
  </si>
  <si>
    <t>PROGRAMA CAPITAL ESPORTE (MARON DUARTE PUBLICIDADE EIRELI)</t>
  </si>
  <si>
    <t>31.171.649/0001-07</t>
  </si>
  <si>
    <t>PUC TV (SICATEL SISTEMA CATOLICO DE TELECOMUNICACAO LTDA)</t>
  </si>
  <si>
    <t>TV GOIANIA (VICENTE DATENA NETO PRODUCOES)</t>
  </si>
  <si>
    <t>PROGRAMA CIDADE URGENTE (REDE MAIA DE COMUNICACAO LTDA)</t>
  </si>
  <si>
    <t>PORTAL 6 ANAPOLIS (PORTAL 6 COMUNICACAO LTDA)</t>
  </si>
  <si>
    <t>SITE DIARIO TEMPO REAL (MARCIA REGINA DE PAIVA BITTENCOURT EIRELI)</t>
  </si>
  <si>
    <t>DIA ONLINE (DIGITAL STREAM LTDA)</t>
  </si>
  <si>
    <t>PORTAL RADIO TUPI 87.9 (ASSOCIAÇÃO DOS MORADORES RADIO TUPI FM)</t>
  </si>
  <si>
    <t>SITE EDIÇÃO GO (ADAO FERREIRA BISPO)</t>
  </si>
  <si>
    <t>JORNAL 5 DE JUNHO (5 DE JUNHO COMUNICACAO E DESENVOLVIMENTO EIRELI)</t>
  </si>
  <si>
    <t>32.027.467/0001-11</t>
  </si>
  <si>
    <t>JORNAL PLURAL (PLURAL ASSESSORIA DE IMPRENSA, PESQUISA E JORNALISMO LTDA)</t>
  </si>
  <si>
    <t>JORNAL POSITIVO (ANGELICA APARECIDA LUIZ 52992250163)</t>
  </si>
  <si>
    <t>BLOG DO MAMEDE  (CIFRAS  CONTABILIDADE E COMUNICAÇÃO)</t>
  </si>
  <si>
    <t>TV RIOS (FUNDAÇÃO RIO VERDÃO DE EDUCAÇÃO E CULTURA)</t>
  </si>
  <si>
    <t>RADIO CLUBE FM (RADIO CLUBE FM)</t>
  </si>
  <si>
    <t>RADIO INTEGRAÇÃO (DESTAKI EMPREENDIMENTOS - ACG OLIVEIRA)</t>
  </si>
  <si>
    <t>24.408.954/000104</t>
  </si>
  <si>
    <t>CHAPADÃO DO CÉU</t>
  </si>
  <si>
    <t>PORTAL RADIO TUPI 87,9 (ASSOCIAÇÃO DOS MORADORES DO SETOR CENTRAL DE PORTEIRÃO GOIÁS)</t>
  </si>
  <si>
    <t>RÁDIO INTEGRAÇÃO NEWS FM (RADIO INTEGRAÇÃO FM LTDA)</t>
  </si>
  <si>
    <t>RADIO CBN (RADIO ARAGUAIA FM)</t>
  </si>
  <si>
    <t>01.276.641/0001-35</t>
  </si>
  <si>
    <t>TV SBT (O.W SOUSA PRODUÇÕES)</t>
  </si>
  <si>
    <t>40.998.753/0001-52</t>
  </si>
  <si>
    <t>BARRA DO GARÇAS</t>
  </si>
  <si>
    <t>JORNAL DIÁRIO POPULAR URUAÇU</t>
  </si>
  <si>
    <t>SITE PLANTAO MORRINHOS (LEONARDO MOREIRA DA SILVA)</t>
  </si>
  <si>
    <t>29.261.979/0001-33</t>
  </si>
  <si>
    <t>RÁDIO SUCESSO BURITI ALEGRE (REDE SUCESSO COMUNICAÇÃO LTDA)</t>
  </si>
  <si>
    <t>RÁDIO SUCESSO BELA VISTA (REDE SUCESSO COMUNICAÇÃO LTDA)</t>
  </si>
  <si>
    <t>04.501.643/0001-71</t>
  </si>
  <si>
    <t>RÁDIO SUCESSO SANTO ANTONIO DO DESCOBERTO (REDE SUCESSO COMUNICAÇÃO LTDA)</t>
  </si>
  <si>
    <t>GOANIA</t>
  </si>
  <si>
    <t>SITE AVIVAWEB (RADIOCOM COMUNICAÇÃO E INFORMÁTICA EIRELI)</t>
  </si>
  <si>
    <t>00.362.254/0001-50</t>
  </si>
  <si>
    <t>SANTO ANTONIO DE GOIÁS</t>
  </si>
  <si>
    <t>RÁDIO SUCESSO SÃO LUIS DE MONTES BELOS (REDE SUCESSO COMUNICAÇÃO LTDA)</t>
  </si>
  <si>
    <t>SITE JORNAL A VOZ DO POVO (J B PEREIRA DE MATOS)</t>
  </si>
  <si>
    <t>14.442.814/0001-90</t>
  </si>
  <si>
    <t>NOSSO PROGRAMA RADIO SUCESSO CATALAO (MARIA LUCIA DE FREITAS)</t>
  </si>
  <si>
    <t>GAZETA DO SUDOESTE  (EDITORA GAZETA DO ESTADO LTDA)</t>
  </si>
  <si>
    <t>04.330.343/0001-75</t>
  </si>
  <si>
    <t>SITE A VOZ DO POVO  ( ILSA DAVID DE REZENDE 53351282168)</t>
  </si>
  <si>
    <t>POLIARTE PAINEIS (POLIART PAINÉIS E OUTDOORD LTDA)</t>
  </si>
  <si>
    <t>37.643.681/0001-16</t>
  </si>
  <si>
    <t>RADIO 105 FM (105 FM LTDA)</t>
  </si>
  <si>
    <t>NOSSO PROGRAMA RADIO SUCESSO CATALÃO (MARIA LUCIA DE FREITAS)</t>
  </si>
  <si>
    <t>RADIO ALPHA FM 102,1 (RADIO SAO JUDAS TADEU LTDA)</t>
  </si>
  <si>
    <t>RADIO CLUBE FM  (RADIO CLUBE FM LTDA)</t>
  </si>
  <si>
    <t>CARLINHOS DO ESPORTE (CARLOS ROBERTO DA ROCHA 23570776115)</t>
  </si>
  <si>
    <t>42.469.560/0001-30</t>
  </si>
  <si>
    <t>RADIO SUCESSO BURITI ALEGRE (REDE SUCESSO COMUNICAÇÃO LTDA-ME)</t>
  </si>
  <si>
    <t>SITE MAIS GOIAS (MAIS GOIAS COMUNICACAO MARKETING E INTERNET LTDA)</t>
  </si>
  <si>
    <t>PROGRAM FERAS DO ESPORTE 820 BAND (MERCURY PUBLICIDADE E PROPAGANDA EIRELI)</t>
  </si>
  <si>
    <t>37.811.167/0001-90</t>
  </si>
  <si>
    <t>TV SBT - ARAGARÇAS (O.W. SOUSA PRODUCOES BARRA PRODUCOES)</t>
  </si>
  <si>
    <t>BARRA DO GARÇAS  -MT</t>
  </si>
  <si>
    <t>RECORD PRACA JATAI (TELEVISAO GOYÁ LTDA)</t>
  </si>
  <si>
    <t>SITE VIVAWEB (RADIOCOM COMUNICAÇÃO E INFORMÁTICA EIRELI)</t>
  </si>
  <si>
    <t>00.362.254/0001-51</t>
  </si>
  <si>
    <t>SITE REVISTA VOZ PARLAMENTAR (SEBASTIAO CAVALCANTE DE SOUZA)</t>
  </si>
  <si>
    <t>24.884.504/0001-80</t>
  </si>
  <si>
    <t>RADIO VISAO (ACECAN- ASSOCIAÇÃO CULTURAL E EDUCACIONAL DE CALDAS NOVAS)</t>
  </si>
  <si>
    <t>TRABALHO E TRABALHO POR VOCE</t>
  </si>
  <si>
    <t>ALEGO ATIVA (NOVEMBRO)</t>
  </si>
  <si>
    <t>GAMNED DO BRASIL (GAMNED DO BRASIL SERVIÇOS DE INFORMÁTICA LTDA)</t>
  </si>
  <si>
    <t>24.979.010/0001-89</t>
  </si>
  <si>
    <t>SÃO PAULO</t>
  </si>
  <si>
    <t>ALEGO CIDADAO TEM VOZ</t>
  </si>
  <si>
    <t>JORMAL TRIBUNA DO PLANALTO (SISTEMA PLANALTO DE COMUNICACAO EIRELI)</t>
  </si>
  <si>
    <t>34.170.205/0001-37</t>
  </si>
  <si>
    <t>JORMAL DO MUNICIPIOS (CENA PRODUTORA, PUBLICIDADE, EDITORA E NEGOCIOS LTDA)</t>
  </si>
  <si>
    <t>05.073.155/0001-71</t>
  </si>
  <si>
    <t>JORNAL DO SUDOESTE (FOLHA DE QUIRINOPOLIS LTDA)</t>
  </si>
  <si>
    <t>06.094.043/0001-60</t>
  </si>
  <si>
    <t>JORNAL GOIAS EM DESTAQUE (JORNAL GOIAS EM DESTAQUE - EIRELI)</t>
  </si>
  <si>
    <t>JORNAL GAZETA DO SUDOESTE (PSICOMUNICACAO E EDITORA LTDA)</t>
  </si>
  <si>
    <t>PORTAL VIVER GOIAS (ALVES E ARRUDA COMUNICACOES LTDA ME)</t>
  </si>
  <si>
    <t>FOCCU PUBLICIDADE E EVENTOS (FOCCU PUBLICIDADE E EVENTOS LTDA)</t>
  </si>
  <si>
    <t>16.646.933/0001-90</t>
  </si>
  <si>
    <t>CRISTIANOPOLIS</t>
  </si>
  <si>
    <t>JORNAL O ESPAÇO (DANILO GOMES DE FREITAS 01111064199)</t>
  </si>
  <si>
    <t>BATE PAPO NOVEMBRO</t>
  </si>
  <si>
    <t>RADIO JOVEM PAN (RADIO POUSADA DO RIO QUENTE LTDA)</t>
  </si>
  <si>
    <t>RADIO SERRA DOURADA CRIXÁS (TV SERRA DOURADA EIRELI)</t>
  </si>
  <si>
    <t>RADIO SERRA DOURADA CRISTALINA (TV SERRA DOURADA EIRELI)</t>
  </si>
  <si>
    <t>RADIO CLUBE FM - RIO VERDE (RADIO CLUBE FM LTDA)</t>
  </si>
  <si>
    <t>RADIO UNMIX CIDADE DE GOIAS (UNMIX SUPER REDE LTDA</t>
  </si>
  <si>
    <t>RADIO SAO CARLOS FM (ORGANIZAÇÃO DE RADIOFUSÃO SÃO CARLOS LTDA)</t>
  </si>
  <si>
    <t>GOIANÉSIA</t>
  </si>
  <si>
    <t>RADIO ALVORADA FM (RADIO ALVORADA DE RIALMA LTDA)</t>
  </si>
  <si>
    <t>RADIO SUCESSO (RS COMUNICACAO EIRELI)</t>
  </si>
  <si>
    <t>RADIO MIX CACU (RADIO MIX EIRELI)</t>
  </si>
  <si>
    <t>RADIO SUCESSO BURITI ALEGRE (SUCESSO BURITI COMUNICACAO LTDA)</t>
  </si>
  <si>
    <t>36.819.560/0001-10</t>
  </si>
  <si>
    <t>BURITI ALEGRE</t>
  </si>
  <si>
    <t>RADIO MARACA FM 101,5 (SISTMA DE COMUNICACAO SAO MIGUEL DO ARAGUAIA - LTDA)</t>
  </si>
  <si>
    <t>RAIO POPI FM (SISTEMA LIBERDADE DE COMUNICACAO LTDA)</t>
  </si>
  <si>
    <t>RADIO INTERATIVA - JATAI (RADIO GOIANA FM LTDA)</t>
  </si>
  <si>
    <t>RADIO LIDER 95FM (RADIO SUDOESTE FM LTDA)</t>
  </si>
  <si>
    <t>RADIO MANCHESTER FM (RADIO CHAO GOIANO FM LTDA)</t>
  </si>
  <si>
    <t>RADIO CANADA FM - ACREUNA (RADIO PONTAL DO SUDOESTE GOIANO FM LTDA)</t>
  </si>
  <si>
    <t>RADIO MAIS (VPZ ATIVA COMUNICACOES LTDA)</t>
  </si>
  <si>
    <t>RADIO LIBERAL (ASSOCIACAO COMUNITARIA EDUCATIVA E DE RADIODIFUSAO DE POSSE (GO) - ACERP)</t>
  </si>
  <si>
    <t>RADIO SAGRES 730 AM (YOUZZ BRASIL SERVICOS PUBLICITARIOS LTDA)</t>
  </si>
  <si>
    <t>RADIO VEREDAS (VEREDAS RADIO FM LTDA)</t>
  </si>
  <si>
    <t>RADIO VALE DA SERRA (FUNDACAO DOM STANISLAU VAN MELIS)</t>
  </si>
  <si>
    <t>RADIO SERRA AZUL (FUNDACAO DOM JUVENAL RORIZ)</t>
  </si>
  <si>
    <t>CAIAPONIA</t>
  </si>
  <si>
    <t>MINACU</t>
  </si>
  <si>
    <t>RADIO BAND NEWS FM (RADIO GUADALUPE LTDA)</t>
  </si>
  <si>
    <t>RADIO CENTRO AMERICA - ARAGUARCAS (SISTEMA CENTRO OESTE DE RADIOFUSAO LTDA EPP)</t>
  </si>
  <si>
    <t>ARAGARÇAS</t>
  </si>
  <si>
    <t>RADIO KOMPLETA FM - JUSSARA (SILVEIRA FM COMUNICAÇÃO EIRELI - ME)</t>
  </si>
  <si>
    <t>RADIO FELICIDADE - IPORA (UMMIX SUPER REDE LTDA)</t>
  </si>
  <si>
    <t>RADIO DIFUSORA - ITUMBIARA (RADIO DIFUSORA DE ITUMBIARA LTDA)</t>
  </si>
  <si>
    <t>RADIO POSITIVA FM (RADIO POSITIVA FM LTDA - ME)</t>
  </si>
  <si>
    <t>RADIO MAIS TOP (BOOMERANG PROPAGANDA E MARKETING EIRELI)</t>
  </si>
  <si>
    <t>RADIO KATIVA FM - JATAI (ARONA E CHAVES LTDA-ME)</t>
  </si>
  <si>
    <t>RADIO INTEGRACAO 94,5 FM (RADIO INTEGRAÇAO FM LTDA)</t>
  </si>
  <si>
    <t>RADIO MINHA FM (RADIO MINHA FM LTDA-ME)</t>
  </si>
  <si>
    <t>RADIO DIFUSORA (FUNDACAO CULTURAL DINIVNO ESPIRITO SANTO DE JATAI)</t>
  </si>
  <si>
    <t>RADIO JOVEM PAN (MAIS IDEIAS PROMOCOES, MARKETING E PUBLICIDADE LTDA)</t>
  </si>
  <si>
    <t>RADIO SUPRA 90,9FM (RADIO TROPICAL AM LTDA)</t>
  </si>
  <si>
    <t>RADIO RIO VERMELHO (RIO VERMELHO COMUNICACAO E MARKETING LTDA)</t>
  </si>
  <si>
    <t>RADIO BAND (RADIO ITA FM LTDA)</t>
  </si>
  <si>
    <t>RADIO ALIANCA 91,5FM (ALIANCA COMUNICACOES LTDA)</t>
  </si>
  <si>
    <t>RADIO SILVESTRE FM (RADIO ITABERAI LIMITADA)</t>
  </si>
  <si>
    <t>RADIO ELDORADO (RADIO ELDORADO DE MINEIROS LTDA)</t>
  </si>
  <si>
    <t>RADIO 96FM (RADIO 96 FM LTDA)</t>
  </si>
  <si>
    <t>RADIO OURO BRANCO 102,7FM (ALCIDES INACIO DE FREITAS JUNIOR)</t>
  </si>
  <si>
    <t>RADIO NOVA LIBERDADE (RADIO LIBERDADE LTDA)</t>
  </si>
  <si>
    <t>CAMPINACU</t>
  </si>
  <si>
    <t>JORNAL DOS MUNICÍPIOS (HÉLIO PEREIRA GOIANO EIRELI)</t>
  </si>
  <si>
    <t>ABADIA DE GOIÁS</t>
  </si>
  <si>
    <t>LED MIDIA BRASIL (SHIRLEY MIDIA BRASIL)</t>
  </si>
  <si>
    <t>SEDE SUSTENTÁVEL</t>
  </si>
  <si>
    <t>JORNAL DIARIO POPULAR (COMUNICAÇÕES POLLLYANA LTDA)</t>
  </si>
  <si>
    <t>SITE BRAZIL URGENTE (DATA VERSUS PESQUISA E MARKETING)</t>
  </si>
  <si>
    <t>SITE FATOS E FOTOS (VALDIVINO ALTINO DE SOUZA LTDA)</t>
  </si>
  <si>
    <t>SITE AGRO 2 (REDE BROADCAST PLAY EIRELI)</t>
  </si>
  <si>
    <t>32.639.480/0001-21</t>
  </si>
  <si>
    <t>RADIO TERRA OS PEQUI DE GOIAS (OS PEQUI DE GOIAS LTDA)</t>
  </si>
  <si>
    <t>JORNAL A TRIBUNA (H DE U BORGES)</t>
  </si>
  <si>
    <t>PALMEIRAS DE GOIÁS</t>
  </si>
  <si>
    <t>SITE SOMOS (SOMOS COMUNICAÇÃO INTEGRADA LTDA)</t>
  </si>
  <si>
    <t>JORNAL CINCO DE JUNHO (5 DE JUNHO COMUNICAÇÃO E DESENVOLVIMENTO EIRELI)</t>
  </si>
  <si>
    <t>LED MÍDIA BRASIL (SHIRLEY GOMES DE SOUSA - LED MÍDIA BRASIL)</t>
  </si>
  <si>
    <t>27.271.168/0001-987</t>
  </si>
  <si>
    <t>SITE TOP NEWS (VW COMUNICACAO E MARKETING LTDA)</t>
  </si>
  <si>
    <t>SITE JORNAL FOLHA Z (G. V. COELHO COMUNICACAO E MARKETING)</t>
  </si>
  <si>
    <t>RADIO SUCESSO FM 98,3 (RS COMUNICACAO EIRELI)</t>
  </si>
  <si>
    <t>RADIO MINHA FM (RADIO MINHA FM LTDA)</t>
  </si>
  <si>
    <t>RADIO SAO FRANCISCO (FUNDACAO FREI JOAO BATISTA VOGEL OFM)</t>
  </si>
  <si>
    <t>PORTAL NOTICIAS GOIAS (D CARVALHO COMUNICACAO LTDA)</t>
  </si>
  <si>
    <t>NOTICIAS TODA HORA (ARAUJO E PRADO COMUNICACAO E PROPAGANDA LTDA)</t>
  </si>
  <si>
    <t>17.017.964/0001-45</t>
  </si>
  <si>
    <t>JORNAL CORREIO (ANTENA 2 EVENTOS EIRELI)</t>
  </si>
  <si>
    <t>00.825.268/0001-62</t>
  </si>
  <si>
    <t>SITE JORNAL GOIAS 365 (HORUS COMUNICAOE MARKETING LTDA)</t>
  </si>
  <si>
    <t>TV 10 DIGITAL (TV 10 PROPAGANDA &amp; PUBLICIDADE EIRELI)</t>
  </si>
  <si>
    <t>37.171.294/0001-24</t>
  </si>
  <si>
    <t>PORTAL OLHA GOIAS (WENYA ALVES ALECRIM 32889468100)</t>
  </si>
  <si>
    <t>32.541.503/0001-60</t>
  </si>
  <si>
    <t>GENTE COMUNICACAO DIARIO DA MANHA (PAULO HENRIQUE MACEDO 70849617120)</t>
  </si>
  <si>
    <t>40.734.700/0001-24</t>
  </si>
  <si>
    <t>SITE PORTAL DA BOLA (ZR COMUNICACAO LTDA)</t>
  </si>
  <si>
    <t>TV RIOS (FUNDACAO RIO VERDAO DE EDUCACAO E CULTURA)</t>
  </si>
  <si>
    <t>RADIO RURAL FM (RADIO RURAL DE SAO JOAO LTDA)</t>
  </si>
  <si>
    <t>24.901.944/0001-06</t>
  </si>
  <si>
    <t>SAO JOAO D'ALIANCA</t>
  </si>
  <si>
    <t>SITE GOIAS INFORMA (VN COMUNICACOES LTDA)</t>
  </si>
  <si>
    <t>73.456.121/0001-16</t>
  </si>
  <si>
    <t>TV CMN ( D.P.DE SOUZA BUCAR)</t>
  </si>
  <si>
    <t>31.172.635/0001-08</t>
  </si>
  <si>
    <t>PUC TV (SICATEL SISTEMA CATOLICO DE TELECOMUNICAÇÃO LTDA)</t>
  </si>
  <si>
    <t>RADIO INTEGRAÇÃO (A. C. G OLIVEIRA)</t>
  </si>
  <si>
    <t>24.408.954/0001-04</t>
  </si>
  <si>
    <t>CHAPADAO DO CEU</t>
  </si>
  <si>
    <t>42.470.736./0001-73</t>
  </si>
  <si>
    <t>JORNAL A TRIBUNA (DENIZAR GOMES DE SA)</t>
  </si>
  <si>
    <t>SITE AVIVAWEB (RADIOCOM COMUNICACAO E INFORMATICA EIRELI)</t>
  </si>
  <si>
    <t>00.362.254/001-50</t>
  </si>
  <si>
    <t>SITE JORNAL A VOZ DO POVO (JB PEREIRA DE MATOS ME)</t>
  </si>
  <si>
    <t>SITE EDICACAOGO PROF RAQUEL (ADAO FERREIRA BISPO)</t>
  </si>
  <si>
    <t xml:space="preserve">SANTA HELENA AGORA (CRISTIANO DO NASCIMENTO SOUZA) </t>
  </si>
  <si>
    <t>PORTAL GOIAS NOTICIAS (GOIAS NOTICIA &amp; EDICAO LTDA)</t>
  </si>
  <si>
    <t>41.195.267/0001-30</t>
  </si>
  <si>
    <t>TV CAPITAL/CANAL PROMESSAS (GENTE LEGAL PRODUÇÕES EIRELI)</t>
  </si>
  <si>
    <t>JORNAL FOLHA DA CIDADE RIO VERDE (ATIVA COMUNICAÇÃO LTDA)</t>
  </si>
  <si>
    <t>SITE GOIAS DO POVO (ELISA PRODUÇÕES DE MIDIAS DIVULGAÇÕES E EVENTOS)</t>
  </si>
  <si>
    <t>GAZETA DO ENTORNO (A.A DOS SANTOS)</t>
  </si>
  <si>
    <t>SITE TRIBUNA PIRANHENSE (WARLEY JONAS OLIVEIRA MAGALHAES 03192766190)</t>
  </si>
  <si>
    <t xml:space="preserve">PIRANHAS </t>
  </si>
  <si>
    <t>PORTAL RADIO TUPI 87,9 (ASSOCIAÇÃO DOS MORADORES DO SETOR CENTRAL DE PORTE)</t>
  </si>
  <si>
    <t>RADIO REGIONAL MINEIROS (REGIONAL SERVIÇOS DE INFORMAÇÃO LTDA-ME)</t>
  </si>
  <si>
    <t>JORNAL TRIBUNA DO PLANALTO (SISTEMA PLANALTO DE COMUNICAÇÃO EIRELI)</t>
  </si>
  <si>
    <t>TV CALDAS CANAL 23 (TV A7 MULTIPLATAFORMA EIRELI)</t>
  </si>
  <si>
    <t>TV ANHANGUERA - ITUMBIARA (SPC-SIST PARANAIBA COMUNICACOES)</t>
  </si>
  <si>
    <t xml:space="preserve">PIRES DO RIO </t>
  </si>
  <si>
    <t>TV ANHANGUERA JATAI (TELEVISAO RIO FORMOSO LTDA-JATAI)</t>
  </si>
  <si>
    <t>TV ANHANGUERA LUZIANIA (TV LUZIANIA LTDA)</t>
  </si>
  <si>
    <t>TV ANHANGUERA RIO VERDE (TELEVISAO RIVIERA LTDA)</t>
  </si>
  <si>
    <t>TV GOIANIA NOVO (BEE PLAY SISTEMAS DE COMUNICACOES LTDA)</t>
  </si>
  <si>
    <t>35.174.699/0001-90</t>
  </si>
  <si>
    <t>TV RIO VERDE ARMAZEM PROP E ASSESS (LUIZA MARIA DA COSTA 24724246120)</t>
  </si>
  <si>
    <t>PROGRAMA CIDADE URGENTE (REDE MAIA DE COMUNICAÇÃO LTDA-ME)</t>
  </si>
  <si>
    <t>TV ANHANGUERA (TELEVISÃO ANHANGUERA S,A.)</t>
  </si>
  <si>
    <t>RADIO LEGAL FM (RADIO DIFUSORA SAO PATRICIO LTDA-EPP)</t>
  </si>
  <si>
    <t>01.382.209/0001-20</t>
  </si>
  <si>
    <t>CERES</t>
  </si>
  <si>
    <t>RADIO CULTURA 101,1 FM CATALÃO (FUNDACAO FREI JOAO BATISTA VOGEL OFM)</t>
  </si>
  <si>
    <t xml:space="preserve">CATALAO </t>
  </si>
  <si>
    <t>VERSATILY MARKETING (VERSALITY AMBIENTAL EIRELI)</t>
  </si>
  <si>
    <t>LIDER 95,3 FM (RADIO SUDOESTE FM LTDA)</t>
  </si>
  <si>
    <t>GAZETA DO ESTADO PALMEIRAS DE GOIAS (EDITORA GAZETA DO ESTADO LTDA)</t>
  </si>
  <si>
    <t>4330343/0001-75</t>
  </si>
  <si>
    <t>JORNAL VEJA GOIÁS (TEOFILO RODRIGUES DE SOUSA JUNIOR EIRELI)</t>
  </si>
  <si>
    <t>JORNAL O COMUNITARIO (ADAO DIVINO BATISTA)</t>
  </si>
  <si>
    <t>86.773.009/0001-50</t>
  </si>
  <si>
    <t>PALMEIRAS DE GOAIS</t>
  </si>
  <si>
    <t>PROGRAMA SERTANEJO (MEGA PRODUCOES EIRELI)</t>
  </si>
  <si>
    <t>SITE JORNAL HORA EXTRA (WM GRAFICA E EDITORA EIRELI)</t>
  </si>
  <si>
    <t>DIARIO DA REDACAO (NILSON SOUSA BARBOSA 00663017181)</t>
  </si>
  <si>
    <t>RADIO INTEGRACAO NEWS FM (RADIO INTEGRACAO FM LTDA)</t>
  </si>
  <si>
    <t>REVISTA SOCIETY ME (LUCIMAR CAMPOS FERREIRA - REVISTA SOCIETY)</t>
  </si>
  <si>
    <t>05.754.658/0001-02</t>
  </si>
  <si>
    <t>BOLETINS ESPORTES NEWS (MIDIAS COMUNICACAO E MARKETING LTDA)</t>
  </si>
  <si>
    <t>RADIO JORNAL 96,5 (RADIO JORNAL DE INHUMAS LTDA)</t>
  </si>
  <si>
    <t>RADIO SUCESSO (REDE SUCESSO COMUNICACAO LTDA)</t>
  </si>
  <si>
    <t>SEU DEPUTADO</t>
  </si>
  <si>
    <t>PORTAL RADIO TUPI 87,9 (ASSOCIACAO DOS MORADORES DO SETOR CENTRAL DE PORTEIRAO GOIAS)</t>
  </si>
  <si>
    <t>SITE DIA ONLINE (ELISA PRODUCOES DE MIDIAS, DIVULGACOES E EVENTOS LTDA)</t>
  </si>
  <si>
    <t>38.409.719/0001-28</t>
  </si>
  <si>
    <t>RADIO VINHA FM (DIFUSAO SISTEMA DE COMUNICACAO LTDA)</t>
  </si>
  <si>
    <t>PUC TV (SICATEL SISTEMA CATOLICO DE TELECOMUNICAÇAO LTDA)</t>
  </si>
  <si>
    <t>SITE PLANTAO (LEONARDO MOREIRA DA SILVA 04203664152)</t>
  </si>
  <si>
    <t>SITE BAND GO (PAZ PROPAGANDA E PUBLICIDADE EIRELI)</t>
  </si>
  <si>
    <t>TV SBT (O. W. SOUSA PRODUCOES)</t>
  </si>
  <si>
    <t>BARRA DO GARCAS</t>
  </si>
  <si>
    <t>RECORD (TELEVISAO GOYA LTDA)</t>
  </si>
  <si>
    <t>SITE MAIS GOIAS (MAIS GOAIS COMUNICACAO MARKETING E INTERNET LTDA)</t>
  </si>
  <si>
    <t>PORTAL 6 (PORTAL 6 COMUNICACAO LTDA)</t>
  </si>
  <si>
    <t>NOSSO PROGRAMA - RADIO SUCESSO (MARIA LUCIA DE FREITAS 89615212172)</t>
  </si>
  <si>
    <t>AGRO 2 (AGRO 2 COMUNICACAO LTDA)</t>
  </si>
  <si>
    <t>44.185.546/0001-30</t>
  </si>
  <si>
    <t>SITE SOMOS RIO VERDE (SOMOS COMUNICAÇÃO INTEGRADA LDTA)</t>
  </si>
  <si>
    <t>SITE A VOZ DO POVO GOIANESIA (ILSA DAVID DE REZENDE 53351282168)</t>
  </si>
  <si>
    <t>BATE PAPO DEZEMBRO</t>
  </si>
  <si>
    <t>RADIO BAND ITABERAÍ (RADIO ITA FM LTDA)</t>
  </si>
  <si>
    <t>RADIO RIO VERMELHO SILVANIA (RIO VERMELHO COMUNICAÇÃO E MARKETING LTDA-ME)</t>
  </si>
  <si>
    <t>RADIO LÍDER 95 FM (RADIO SUDOESTE FM LTDA)</t>
  </si>
  <si>
    <t>RADIO DIFUSORA (FUNDACAO CULTURAL DIVINO ESPIRITO SANTO)</t>
  </si>
  <si>
    <t>RADIO LIBERAL (ASSOCIAÇÃO COMUNITÁRIA, EDUCATIVA E DE RADIODIFUSÃO DE POSSE-GO)</t>
  </si>
  <si>
    <t>RADIO SUCESSO (SUCESSO BURITI COMUNICAÇÃO LTDA)</t>
  </si>
  <si>
    <t>RADIO RURAL (REDE RURAL DE COMUNICAÇÃO LTDA-ME)</t>
  </si>
  <si>
    <t>10.327.547/0001-50</t>
  </si>
  <si>
    <t>ALTO PARAÍSO DE GOIÁS</t>
  </si>
  <si>
    <t>RADIO INTEGRAÇÃO 94,5 FM (RADIO INTEGRAÇÃO FM LTDA)</t>
  </si>
  <si>
    <t>RADIO CENTRO AMERICA (SISTEMA CENTRO OESTE DE RADIODIFUSAO LTDA)</t>
  </si>
  <si>
    <t>RADIO KATIVA FM (ARIONAE CHAVES LTDA- ME)</t>
  </si>
  <si>
    <t>RADIO SAO CARLOS FM (ORGANIZACAO DE RADIODIFUSAO SAO CARLOS LTFA-ME)</t>
  </si>
  <si>
    <t>RADIO UMMIX CIDADE DE GOIAS (UMMIX SUPER REDE LTDA)</t>
  </si>
  <si>
    <t>RADIO CANADA FM (RADIO PONTAL DO SUDOESTE GOIANO FM)</t>
  </si>
  <si>
    <t>RADIO 96 FM (RADIO 36 FM LTDA)</t>
  </si>
  <si>
    <t>RADIO SERRA DOURADA - COCALZINHO (TV SERRA DOURADA EIRELI)</t>
  </si>
  <si>
    <t>RADIO SERRA DOURADA - MONTIVIDIU (TV SERRA DOURADA EIRELI)</t>
  </si>
  <si>
    <t>RADIO KOMPLETA FM - JUSSARA (SILVEIRA FM COMUNICAÇÃO EIRELI-ME)</t>
  </si>
  <si>
    <t>RADIO MARACA FM 101,5 (SISTEMA DE COMUNICACAO SAO MIGUEL DO ARAGUAIA-LTDA)</t>
  </si>
  <si>
    <t>RADIO RIO 91,9 FM - PIRES DO RIO (UMMIX SUPER REDE  LTDA(</t>
  </si>
  <si>
    <t>RADIO SERRA AZUL - CAIAPONIA (FUNDACAO DOM JUVENAL RORIZ)</t>
  </si>
  <si>
    <t>01.591.804/0001-56</t>
  </si>
  <si>
    <t>SAO PAULO -SP</t>
  </si>
  <si>
    <t>RADIO LIBERDADE (SISTEMA LIBERDADE DE COMUNICAÇÃO LTDA)</t>
  </si>
  <si>
    <t>RADIO POSITIVA FM (RADIO POSITIVA FM LTDA-ME)</t>
  </si>
  <si>
    <t>RADIO CLUBE FM - MINACU (ASSOCIACAO DE RADIODIFUSAO E CULTURA DE CANA BRAVA)</t>
  </si>
  <si>
    <t>RADIO CLUBE FM - CAMPINACU (ASSOCIAÇÃO LEVISON CORREIA DE COMUNICAÇÃO)</t>
  </si>
  <si>
    <t>CAMPINAÇU</t>
  </si>
  <si>
    <t>RADIO NOVA LIBERDADE FM - CATALAO (RADIO LIBERDADE LTDA)</t>
  </si>
  <si>
    <t>RADIO CANADA - QUIRINOPOLIS (PORTO SANTO RADIODIFUSAO LTDA)</t>
  </si>
  <si>
    <t>RADIO BANDEIRANTES 820 AM (RADIO JORNAL DE GOIAS LTDA)</t>
  </si>
  <si>
    <t>RADIO SUCESSO (RS COMUNICACAO EIRELI-ME)</t>
  </si>
  <si>
    <t>26.176.102/0001-81</t>
  </si>
  <si>
    <t>RADIO INTERATIVA- JATAI (NASCENTES DO RIO CLARO LTDA)</t>
  </si>
  <si>
    <t>RADIO ELDORADO - MINEIROS (RADIO ELDORADO DE MINEIROS LTDA)</t>
  </si>
  <si>
    <t>RADIO TERRA FM (PORTAL TERRA DE PRODUÇÃO DE NOTICIAS LTDA ME)</t>
  </si>
  <si>
    <t>RADIO SILVESTRE FM - ITABERAI (RADIO ITABERAI LIMITADA)</t>
  </si>
  <si>
    <t>RADIO ALIANCA 91,5 FM RIALMA (ALIANCA COMUNICACOES)</t>
  </si>
  <si>
    <t>RADIO MAIS - ITAPURANGA (VOZ ATIVA COMUNICAÇÕES LTDA-ME)</t>
  </si>
  <si>
    <t>RADIO MAIS TOP - SAO LUIS DE MONTES BELOS (BOOMERANG PROPAGANDA E MARKETING EIRELI)</t>
  </si>
  <si>
    <t>RADIO OURO BRANCO 102,7 FM (ALCIDES INACIO DE FREITAS JUNIOR)</t>
  </si>
  <si>
    <t>RADIO ALVORADA FM (RADIO ALVORADA DE RIALMA)</t>
  </si>
  <si>
    <t>RADIO VEREDAS - PARAUNA (VEREDAS FM)</t>
  </si>
  <si>
    <t>PARAÚNA</t>
  </si>
  <si>
    <t>SANTA TEREZINHA DE GOIAS</t>
  </si>
  <si>
    <t>RADIO CANADA (PORTO SANTO RADIODIFUSAO LTDA)</t>
  </si>
  <si>
    <t>RADIO NATIVA FM (RADIO NATIVA FM LTDA -ME)</t>
  </si>
  <si>
    <t>RADIO MANCHESTER FM (RADIO CHÃO GOIANO FM LTDA -ME)</t>
  </si>
  <si>
    <t>RADIO JOVEM PAN (MAIS IDEIAS PROMOCOES MARKETING E PUBLICIDADE LTDA-ME)</t>
  </si>
  <si>
    <t>RADIO DIFUSORA (RADIO DIFUSORA DE ITUMBIARA LTDA)</t>
  </si>
  <si>
    <t>RADIO ATIVA  (ORGANIZAÇÃO DE COMUNICAÇÃO FREDY DIETZ LTDA)</t>
  </si>
  <si>
    <t>NOSSO MELHOR PRESENTE</t>
  </si>
  <si>
    <t>BLOG DO MAMEDE (CIFRAS CONTABILIDADE E COMUNICAÇÃO LTDA)</t>
  </si>
  <si>
    <t>MIDIA MALLS SHOPPING (MIDIA MALLS COMERCIALIZADORA DE MIDIA LTDA)</t>
  </si>
  <si>
    <t>RIO DE JANEIRO - RJ</t>
  </si>
  <si>
    <t>AUTOOH PUBLICIDADE (AUTOOH PUBLICIDADE E SERVIÇOS LTDA)</t>
  </si>
  <si>
    <t>36.937.161/0001-53</t>
  </si>
  <si>
    <t>TV ANHANGUERA JATAI (TELEVISAO RIO FORMOSO LTDA)</t>
  </si>
  <si>
    <t>TV ANHANGUERA GOIANIA (TELEVISAO ANHANGUERA S/A)</t>
  </si>
  <si>
    <t>TV CAPITAL / CANAL PROMESSAS (GENTE LEGAL PRODUÇÕES EIRELI ME)</t>
  </si>
  <si>
    <t>PORTAL FATOS E FOTOS GO (VALDIVINO ALTINO DE SOUZA LTDA)</t>
  </si>
  <si>
    <t>RADIO LIDER FM (RADIO SUDOESTE FM LTDA)</t>
  </si>
  <si>
    <t>RADIO MORADA DO SOL ( RADIO MORADA DO SOL DE RIO VERDE LTDA)</t>
  </si>
  <si>
    <t>PORTAL VIVA (ANA GABRIELA DE JESUS OLIVEIRA LUIZ &amp; CIA LTDA)</t>
  </si>
  <si>
    <t>JORNAL DIARIO DA MANHA (UNIGRAF-UNIDAS GRAFICAS E EDITORA LTDA)</t>
  </si>
  <si>
    <t>RADIO POSITIVA FM (RADIO POSITIVA FM LTDA)</t>
  </si>
  <si>
    <t xml:space="preserve">RADIO CBN GOIANIA (RADIO ARAGUAIA LTDA-GNA) </t>
  </si>
  <si>
    <t>RADIO TERRA FM(PORTAL TERRA DE PRODUÇAO DE NOTICIAS LTDA ME)</t>
  </si>
  <si>
    <t>JORNAL DIARIO DA MANHA SUDOESTE (PAULO HENRIQUE MACEDO 70849617120)</t>
  </si>
  <si>
    <t>JORNAL DIARIO DA MANHA ANAPOLIS (PAULO HENRIQUE MACEDO 70849617120)</t>
  </si>
  <si>
    <t>JORNAL DIARIO DO ESTADO (EDITORA DIARIO DO ESTADO EIRELI-ME)</t>
  </si>
  <si>
    <t>SITE O POPULAR (J. CAMARA &amp; IRMAOS S/A)</t>
  </si>
  <si>
    <t>JORNAL DIARIO DE APARECIDA (DIARIO DE APARECIDA EIRELI)</t>
  </si>
  <si>
    <t>RADIO INTERATIVA (RADIO MINAS - GOIAS LTDA)</t>
  </si>
  <si>
    <t>07.194.493/0003-59</t>
  </si>
  <si>
    <t>JORNAL O ESPACO (M J DE SA COMUNICACAO)</t>
  </si>
  <si>
    <t>12.024.851/0001-53</t>
  </si>
  <si>
    <t>JORNAL DAQUI ( J CAMARA &amp; IRMAOS S/A)</t>
  </si>
  <si>
    <t>JORNAL O POPULAR ((J CAMARA &amp; IRMAOS S/A)</t>
  </si>
  <si>
    <t>MIDIA MALLS (MIDIA MALLS COMERCIALIZADORA DE MIDIA LTDA)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</si>
</sst>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[$R$ -416]* #,##0.00_);_([$R$ -416]* \(#,##0.00\);_([$R$ -416]* &quot;-&quot;??_);_(@_)"/>
    <numFmt numFmtId="165" formatCode="00&quot;.&quot;000&quot;.&quot;000&quot;/&quot;0000&quot;-&quot;00"/>
    <numFmt numFmtId="166" formatCode="_-[$R$-416]\ * #,##0.00_-;\-[$R$-416]\ * #,##0.00_-;_-[$R$-416]\ * &quot;-&quot;??_-;_-@_-"/>
  </numFmts>
  <fonts count="7" x14ac:knownFonts="1">
    <font>
      <sz val="10"/>
      <color rgb="FF000000"/>
      <name val="Arial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3" fillId="0" borderId="0" xfId="0" applyFont="1" applyAlignme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/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4" xfId="0" applyFont="1" applyBorder="1" applyAlignment="1"/>
    <xf numFmtId="0" fontId="5" fillId="2" borderId="5" xfId="0" applyFont="1" applyFill="1" applyBorder="1" applyAlignment="1">
      <alignment horizontal="center" vertical="center"/>
    </xf>
    <xf numFmtId="166" fontId="3" fillId="2" borderId="13" xfId="0" applyNumberFormat="1" applyFont="1" applyFill="1" applyBorder="1" applyAlignment="1">
      <alignment horizontal="right" vertical="top"/>
    </xf>
    <xf numFmtId="164" fontId="5" fillId="2" borderId="5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164" fontId="4" fillId="0" borderId="1" xfId="0" applyNumberFormat="1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wrapText="1"/>
    </xf>
    <xf numFmtId="165" fontId="5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165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/>
    <xf numFmtId="0" fontId="3" fillId="4" borderId="0" xfId="0" applyFont="1" applyFill="1" applyAlignment="1"/>
    <xf numFmtId="0" fontId="5" fillId="2" borderId="0" xfId="0" applyFont="1" applyFill="1" applyAlignment="1">
      <alignment wrapText="1"/>
    </xf>
    <xf numFmtId="165" fontId="5" fillId="2" borderId="0" xfId="0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wrapText="1"/>
    </xf>
    <xf numFmtId="164" fontId="5" fillId="2" borderId="0" xfId="0" applyNumberFormat="1" applyFont="1" applyFill="1"/>
    <xf numFmtId="0" fontId="3" fillId="5" borderId="10" xfId="0" applyFont="1" applyFill="1" applyBorder="1" applyAlignment="1">
      <alignment wrapText="1"/>
    </xf>
    <xf numFmtId="0" fontId="3" fillId="5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3" fillId="5" borderId="10" xfId="0" applyFont="1" applyFill="1" applyBorder="1" applyAlignment="1"/>
    <xf numFmtId="0" fontId="3" fillId="5" borderId="10" xfId="0" applyFont="1" applyFill="1" applyBorder="1" applyAlignment="1">
      <alignment horizontal="center"/>
    </xf>
    <xf numFmtId="166" fontId="3" fillId="5" borderId="12" xfId="0" applyNumberFormat="1" applyFont="1" applyFill="1" applyBorder="1" applyAlignment="1"/>
    <xf numFmtId="166" fontId="3" fillId="5" borderId="7" xfId="0" applyNumberFormat="1" applyFont="1" applyFill="1" applyBorder="1" applyAlignment="1"/>
    <xf numFmtId="166" fontId="3" fillId="5" borderId="11" xfId="0" applyNumberFormat="1" applyFont="1" applyFill="1" applyBorder="1" applyAlignment="1"/>
    <xf numFmtId="166" fontId="3" fillId="2" borderId="9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horizontal="right"/>
    </xf>
    <xf numFmtId="166" fontId="3" fillId="5" borderId="9" xfId="0" applyNumberFormat="1" applyFont="1" applyFill="1" applyBorder="1"/>
    <xf numFmtId="166" fontId="3" fillId="5" borderId="11" xfId="0" applyNumberFormat="1" applyFont="1" applyFill="1" applyBorder="1"/>
    <xf numFmtId="0" fontId="3" fillId="2" borderId="4" xfId="0" applyFont="1" applyFill="1" applyBorder="1" applyAlignment="1">
      <alignment horizontal="center" wrapText="1"/>
    </xf>
    <xf numFmtId="166" fontId="3" fillId="2" borderId="11" xfId="0" applyNumberFormat="1" applyFont="1" applyFill="1" applyBorder="1" applyAlignment="1"/>
    <xf numFmtId="0" fontId="3" fillId="3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wrapText="1"/>
    </xf>
    <xf numFmtId="166" fontId="3" fillId="5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 vertical="top"/>
    </xf>
    <xf numFmtId="165" fontId="5" fillId="2" borderId="10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/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44" fontId="0" fillId="0" borderId="1" xfId="1" applyFont="1" applyBorder="1" applyAlignment="1"/>
    <xf numFmtId="164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0" fillId="0" borderId="4" xfId="0" applyFont="1" applyBorder="1" applyAlignment="1"/>
    <xf numFmtId="44" fontId="0" fillId="0" borderId="4" xfId="1" applyFont="1" applyBorder="1" applyAlignment="1"/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right" vertical="center" wrapText="1"/>
    </xf>
    <xf numFmtId="44" fontId="0" fillId="0" borderId="0" xfId="0" applyNumberFormat="1" applyFont="1" applyAlignment="1"/>
    <xf numFmtId="44" fontId="0" fillId="0" borderId="1" xfId="0" applyNumberFormat="1" applyFont="1" applyBorder="1" applyAlignment="1"/>
    <xf numFmtId="165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right" vertical="center"/>
    </xf>
    <xf numFmtId="0" fontId="0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628"/>
  <sheetViews>
    <sheetView zoomScaleNormal="100" workbookViewId="0">
      <pane ySplit="4" topLeftCell="A5" activePane="bottomLeft" state="frozen"/>
      <selection pane="bottomLeft" activeCell="D2" sqref="D1:D1048576"/>
    </sheetView>
  </sheetViews>
  <sheetFormatPr defaultColWidth="14.44140625" defaultRowHeight="15.75" customHeight="1" x14ac:dyDescent="0.3"/>
  <cols>
    <col min="1" max="1" width="89.6640625" style="35" customWidth="1"/>
    <col min="2" max="2" width="19.44140625" style="56" customWidth="1"/>
    <col min="3" max="3" width="32.6640625" style="14" customWidth="1"/>
    <col min="4" max="4" width="27.33203125" style="35" bestFit="1" customWidth="1"/>
    <col min="5" max="5" width="27.33203125" style="35" customWidth="1"/>
    <col min="6" max="9" width="23.44140625" style="35" customWidth="1"/>
    <col min="10" max="16384" width="14.44140625" style="35"/>
  </cols>
  <sheetData>
    <row r="1" spans="1:31" ht="13.8" x14ac:dyDescent="0.3">
      <c r="A1" s="111" t="s">
        <v>0</v>
      </c>
      <c r="B1" s="112"/>
      <c r="C1" s="112"/>
      <c r="D1" s="104" t="s">
        <v>1</v>
      </c>
      <c r="E1" s="104"/>
      <c r="F1" s="105"/>
      <c r="G1" s="105"/>
      <c r="H1" s="105"/>
      <c r="I1" s="105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13.8" x14ac:dyDescent="0.3">
      <c r="A2" s="114" t="s">
        <v>2</v>
      </c>
      <c r="B2" s="113" t="s">
        <v>3</v>
      </c>
      <c r="C2" s="115" t="s">
        <v>4</v>
      </c>
      <c r="D2" s="2" t="s">
        <v>5</v>
      </c>
      <c r="E2" s="106" t="s">
        <v>6</v>
      </c>
      <c r="F2" s="107"/>
      <c r="G2" s="106" t="s">
        <v>7</v>
      </c>
      <c r="H2" s="107"/>
      <c r="I2" s="108" t="s">
        <v>8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15.6" customHeight="1" x14ac:dyDescent="0.3">
      <c r="A3" s="114"/>
      <c r="B3" s="113"/>
      <c r="C3" s="115"/>
      <c r="D3" s="2" t="s">
        <v>9</v>
      </c>
      <c r="E3" s="106" t="s">
        <v>10</v>
      </c>
      <c r="F3" s="107"/>
      <c r="G3" s="106" t="s">
        <v>11</v>
      </c>
      <c r="H3" s="107"/>
      <c r="I3" s="10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13.2" customHeight="1" x14ac:dyDescent="0.3">
      <c r="A4" s="114"/>
      <c r="B4" s="113"/>
      <c r="C4" s="115"/>
      <c r="D4" s="4" t="s">
        <v>12</v>
      </c>
      <c r="E4" s="5" t="s">
        <v>13</v>
      </c>
      <c r="F4" s="5" t="s">
        <v>14</v>
      </c>
      <c r="G4" s="5" t="s">
        <v>15</v>
      </c>
      <c r="H4" s="6" t="s">
        <v>16</v>
      </c>
      <c r="I4" s="110"/>
    </row>
    <row r="5" spans="1:31" ht="13.8" x14ac:dyDescent="0.3">
      <c r="A5" s="37" t="s">
        <v>17</v>
      </c>
      <c r="B5" s="38" t="s">
        <v>18</v>
      </c>
      <c r="C5" s="9" t="s">
        <v>19</v>
      </c>
      <c r="D5" s="11">
        <v>19400</v>
      </c>
      <c r="E5" s="11">
        <v>4850</v>
      </c>
      <c r="F5" s="11">
        <v>4850</v>
      </c>
      <c r="G5" s="11"/>
      <c r="H5" s="11">
        <v>3880</v>
      </c>
      <c r="I5" s="12">
        <f>SUM(D5:H5)</f>
        <v>32980</v>
      </c>
    </row>
    <row r="6" spans="1:31" ht="13.8" x14ac:dyDescent="0.3">
      <c r="A6" s="37" t="s">
        <v>20</v>
      </c>
      <c r="B6" s="38" t="s">
        <v>21</v>
      </c>
      <c r="C6" s="14" t="s">
        <v>22</v>
      </c>
      <c r="D6" s="11"/>
      <c r="E6" s="11"/>
      <c r="F6" s="11"/>
      <c r="G6" s="11">
        <v>9125.76</v>
      </c>
      <c r="H6" s="11">
        <v>9700</v>
      </c>
      <c r="I6" s="12">
        <f t="shared" ref="I6:I66" si="0">SUM(D6:H6)</f>
        <v>18825.760000000002</v>
      </c>
    </row>
    <row r="7" spans="1:31" ht="13.8" x14ac:dyDescent="0.3">
      <c r="A7" s="37" t="s">
        <v>23</v>
      </c>
      <c r="B7" s="38" t="s">
        <v>24</v>
      </c>
      <c r="C7" s="9" t="s">
        <v>19</v>
      </c>
      <c r="D7" s="11">
        <f>9700+5820</f>
        <v>15520</v>
      </c>
      <c r="E7" s="11">
        <f>5820+9700</f>
        <v>15520</v>
      </c>
      <c r="F7" s="11">
        <v>5820</v>
      </c>
      <c r="G7" s="11"/>
      <c r="H7" s="11">
        <v>9700</v>
      </c>
      <c r="I7" s="12">
        <f t="shared" si="0"/>
        <v>46560</v>
      </c>
    </row>
    <row r="8" spans="1:31" ht="13.8" x14ac:dyDescent="0.3">
      <c r="A8" s="37" t="s">
        <v>25</v>
      </c>
      <c r="B8" s="35" t="s">
        <v>26</v>
      </c>
      <c r="C8" s="9" t="s">
        <v>27</v>
      </c>
      <c r="D8" s="11">
        <v>10522.56</v>
      </c>
      <c r="E8" s="11"/>
      <c r="F8" s="11"/>
      <c r="G8" s="11">
        <v>5261.28</v>
      </c>
      <c r="I8" s="12">
        <f>SUM(D8:G8)</f>
        <v>15783.84</v>
      </c>
    </row>
    <row r="9" spans="1:31" ht="13.8" x14ac:dyDescent="0.3">
      <c r="A9" s="37" t="s">
        <v>28</v>
      </c>
      <c r="B9" s="38" t="s">
        <v>29</v>
      </c>
      <c r="C9" s="39" t="s">
        <v>22</v>
      </c>
      <c r="D9" s="11"/>
      <c r="E9" s="11">
        <v>13269.6</v>
      </c>
      <c r="F9" s="11">
        <v>4714.2</v>
      </c>
      <c r="G9" s="11">
        <v>11640</v>
      </c>
      <c r="H9" s="11">
        <f>5820</f>
        <v>5820</v>
      </c>
      <c r="I9" s="12">
        <f t="shared" si="0"/>
        <v>35443.800000000003</v>
      </c>
    </row>
    <row r="10" spans="1:31" ht="13.8" x14ac:dyDescent="0.3">
      <c r="A10" s="37" t="s">
        <v>30</v>
      </c>
      <c r="B10" s="38" t="s">
        <v>31</v>
      </c>
      <c r="C10" s="39" t="s">
        <v>22</v>
      </c>
      <c r="D10" s="11"/>
      <c r="E10" s="11"/>
      <c r="F10" s="11">
        <v>3880</v>
      </c>
      <c r="G10" s="11"/>
      <c r="H10" s="11"/>
      <c r="I10" s="12">
        <f t="shared" si="0"/>
        <v>3880</v>
      </c>
    </row>
    <row r="11" spans="1:31" ht="13.8" x14ac:dyDescent="0.3">
      <c r="A11" s="37" t="s">
        <v>32</v>
      </c>
      <c r="B11" s="38" t="s">
        <v>33</v>
      </c>
      <c r="C11" s="39" t="s">
        <v>22</v>
      </c>
      <c r="D11" s="11">
        <v>2910</v>
      </c>
      <c r="E11" s="11"/>
      <c r="F11" s="11"/>
      <c r="G11" s="11"/>
      <c r="H11" s="11"/>
      <c r="I11" s="12">
        <f t="shared" si="0"/>
        <v>2910</v>
      </c>
    </row>
    <row r="12" spans="1:31" ht="13.8" x14ac:dyDescent="0.3">
      <c r="A12" s="37" t="s">
        <v>34</v>
      </c>
      <c r="B12" s="38" t="s">
        <v>35</v>
      </c>
      <c r="C12" s="9" t="s">
        <v>36</v>
      </c>
      <c r="D12" s="11"/>
      <c r="E12" s="11"/>
      <c r="F12" s="11"/>
      <c r="G12" s="11">
        <v>1185.5340000000001</v>
      </c>
      <c r="H12" s="40"/>
      <c r="I12" s="12">
        <f>SUM(D12:G12)</f>
        <v>1185.5340000000001</v>
      </c>
    </row>
    <row r="13" spans="1:31" ht="13.8" x14ac:dyDescent="0.3">
      <c r="A13" s="37" t="s">
        <v>37</v>
      </c>
      <c r="B13" s="38" t="s">
        <v>38</v>
      </c>
      <c r="C13" s="9" t="s">
        <v>39</v>
      </c>
      <c r="D13" s="11"/>
      <c r="E13" s="11"/>
      <c r="F13" s="11"/>
      <c r="G13" s="11">
        <v>2371.0680000000002</v>
      </c>
      <c r="H13" s="40"/>
      <c r="I13" s="12">
        <f>SUM(D13:G13)</f>
        <v>2371.0680000000002</v>
      </c>
    </row>
    <row r="14" spans="1:31" ht="13.8" x14ac:dyDescent="0.3">
      <c r="A14" s="37" t="s">
        <v>40</v>
      </c>
      <c r="B14" s="38" t="s">
        <v>41</v>
      </c>
      <c r="C14" s="39" t="s">
        <v>22</v>
      </c>
      <c r="D14" s="11"/>
      <c r="E14" s="11"/>
      <c r="F14" s="11">
        <v>5866.56</v>
      </c>
      <c r="G14" s="11">
        <v>4648.4340000000002</v>
      </c>
      <c r="I14" s="12">
        <f>SUM(D14:G14)</f>
        <v>10514.994000000001</v>
      </c>
    </row>
    <row r="15" spans="1:31" ht="13.8" x14ac:dyDescent="0.3">
      <c r="A15" s="81" t="s">
        <v>42</v>
      </c>
      <c r="B15" s="81" t="s">
        <v>43</v>
      </c>
      <c r="C15" s="9" t="s">
        <v>44</v>
      </c>
      <c r="D15" s="11">
        <v>9987.1200000000008</v>
      </c>
      <c r="E15" s="11">
        <v>5063.3999999999996</v>
      </c>
      <c r="F15" s="11">
        <v>4463.9399999999996</v>
      </c>
      <c r="G15" s="11"/>
      <c r="H15" s="11"/>
      <c r="I15" s="12">
        <f t="shared" si="0"/>
        <v>19514.46</v>
      </c>
    </row>
    <row r="16" spans="1:31" ht="13.8" x14ac:dyDescent="0.3">
      <c r="A16" s="37" t="s">
        <v>45</v>
      </c>
      <c r="B16" s="38" t="s">
        <v>46</v>
      </c>
      <c r="C16" s="9" t="s">
        <v>47</v>
      </c>
      <c r="D16" s="11"/>
      <c r="E16" s="11"/>
      <c r="F16" s="11">
        <v>19400</v>
      </c>
      <c r="G16" s="11"/>
      <c r="H16" s="11"/>
      <c r="I16" s="12">
        <f t="shared" si="0"/>
        <v>19400</v>
      </c>
    </row>
    <row r="17" spans="1:9" ht="13.8" x14ac:dyDescent="0.3">
      <c r="A17" s="37" t="s">
        <v>48</v>
      </c>
      <c r="B17" s="38" t="s">
        <v>49</v>
      </c>
      <c r="C17" s="9" t="s">
        <v>50</v>
      </c>
      <c r="D17" s="11"/>
      <c r="E17" s="11"/>
      <c r="F17" s="11"/>
      <c r="G17" s="11">
        <v>3880</v>
      </c>
      <c r="H17" s="11"/>
      <c r="I17" s="12">
        <f t="shared" si="0"/>
        <v>3880</v>
      </c>
    </row>
    <row r="18" spans="1:9" ht="13.8" x14ac:dyDescent="0.3">
      <c r="A18" s="37" t="s">
        <v>51</v>
      </c>
      <c r="B18" s="38" t="s">
        <v>52</v>
      </c>
      <c r="C18" s="9" t="s">
        <v>19</v>
      </c>
      <c r="D18" s="11"/>
      <c r="E18" s="11">
        <v>3880</v>
      </c>
      <c r="F18" s="11"/>
      <c r="G18" s="11"/>
      <c r="H18" s="11"/>
      <c r="I18" s="12">
        <f t="shared" si="0"/>
        <v>3880</v>
      </c>
    </row>
    <row r="19" spans="1:9" ht="13.8" x14ac:dyDescent="0.3">
      <c r="A19" s="37" t="s">
        <v>53</v>
      </c>
      <c r="B19" s="41" t="s">
        <v>54</v>
      </c>
      <c r="C19" s="9" t="s">
        <v>55</v>
      </c>
      <c r="D19" s="11">
        <v>37888.199999999997</v>
      </c>
      <c r="E19" s="11"/>
      <c r="F19" s="11">
        <f>17590.95+6596</f>
        <v>24186.95</v>
      </c>
      <c r="G19" s="11"/>
      <c r="H19" s="11">
        <v>9700</v>
      </c>
      <c r="I19" s="12">
        <f t="shared" si="0"/>
        <v>71775.149999999994</v>
      </c>
    </row>
    <row r="20" spans="1:9" ht="13.8" x14ac:dyDescent="0.3">
      <c r="A20" s="37" t="s">
        <v>56</v>
      </c>
      <c r="B20" s="38" t="s">
        <v>57</v>
      </c>
      <c r="C20" s="9" t="s">
        <v>55</v>
      </c>
      <c r="D20" s="11">
        <v>11520</v>
      </c>
      <c r="E20" s="11"/>
      <c r="F20" s="11"/>
      <c r="G20" s="11">
        <v>3352.32</v>
      </c>
      <c r="H20" s="11">
        <v>5000</v>
      </c>
      <c r="I20" s="12">
        <f t="shared" si="0"/>
        <v>19872.32</v>
      </c>
    </row>
    <row r="21" spans="1:9" ht="13.8" x14ac:dyDescent="0.3">
      <c r="A21" s="37" t="s">
        <v>58</v>
      </c>
      <c r="B21" s="38" t="s">
        <v>59</v>
      </c>
      <c r="C21" s="9"/>
      <c r="D21" s="11"/>
      <c r="E21" s="11"/>
      <c r="F21" s="11"/>
      <c r="G21" s="11"/>
      <c r="H21" s="11">
        <v>7760</v>
      </c>
      <c r="I21" s="12">
        <f t="shared" si="0"/>
        <v>7760</v>
      </c>
    </row>
    <row r="22" spans="1:9" ht="13.8" x14ac:dyDescent="0.3">
      <c r="A22" s="37" t="s">
        <v>60</v>
      </c>
      <c r="B22" s="38" t="s">
        <v>61</v>
      </c>
      <c r="C22" s="9" t="s">
        <v>19</v>
      </c>
      <c r="D22" s="11">
        <v>4850</v>
      </c>
      <c r="E22" s="11"/>
      <c r="F22" s="11">
        <v>9700</v>
      </c>
      <c r="G22" s="11"/>
      <c r="H22" s="11"/>
      <c r="I22" s="12">
        <f t="shared" si="0"/>
        <v>14550</v>
      </c>
    </row>
    <row r="23" spans="1:9" ht="13.8" x14ac:dyDescent="0.3">
      <c r="A23" s="37" t="s">
        <v>62</v>
      </c>
      <c r="B23" s="38" t="s">
        <v>63</v>
      </c>
      <c r="C23" s="9" t="s">
        <v>19</v>
      </c>
      <c r="D23" s="11">
        <v>11179.2</v>
      </c>
      <c r="E23" s="11">
        <v>7731.87</v>
      </c>
      <c r="F23" s="11">
        <v>6442.74</v>
      </c>
      <c r="G23" s="11"/>
      <c r="H23" s="11">
        <v>5000</v>
      </c>
      <c r="I23" s="12">
        <f t="shared" si="0"/>
        <v>30353.809999999998</v>
      </c>
    </row>
    <row r="24" spans="1:9" ht="13.8" x14ac:dyDescent="0.3">
      <c r="A24" s="37" t="s">
        <v>64</v>
      </c>
      <c r="B24" s="38" t="s">
        <v>65</v>
      </c>
      <c r="C24" s="9" t="s">
        <v>66</v>
      </c>
      <c r="D24" s="11"/>
      <c r="E24" s="11"/>
      <c r="F24" s="11"/>
      <c r="G24" s="11">
        <v>3880</v>
      </c>
      <c r="H24" s="11"/>
      <c r="I24" s="12">
        <f t="shared" si="0"/>
        <v>3880</v>
      </c>
    </row>
    <row r="25" spans="1:9" ht="13.8" x14ac:dyDescent="0.3">
      <c r="A25" s="37" t="s">
        <v>67</v>
      </c>
      <c r="B25" s="38" t="s">
        <v>68</v>
      </c>
      <c r="C25" s="9" t="s">
        <v>69</v>
      </c>
      <c r="D25" s="11"/>
      <c r="E25" s="11"/>
      <c r="F25" s="11"/>
      <c r="G25" s="11">
        <v>2560.8000000000002</v>
      </c>
      <c r="H25" s="11"/>
      <c r="I25" s="12">
        <f t="shared" si="0"/>
        <v>2560.8000000000002</v>
      </c>
    </row>
    <row r="26" spans="1:9" ht="13.8" x14ac:dyDescent="0.3">
      <c r="A26" s="37" t="s">
        <v>70</v>
      </c>
      <c r="B26" s="38" t="s">
        <v>71</v>
      </c>
      <c r="C26" s="9" t="s">
        <v>72</v>
      </c>
      <c r="D26" s="11"/>
      <c r="E26" s="11"/>
      <c r="F26" s="11"/>
      <c r="G26" s="11">
        <v>2371.0700000000002</v>
      </c>
      <c r="H26" s="11"/>
      <c r="I26" s="12">
        <f t="shared" si="0"/>
        <v>2371.0700000000002</v>
      </c>
    </row>
    <row r="27" spans="1:9" ht="13.8" x14ac:dyDescent="0.3">
      <c r="A27" s="37" t="s">
        <v>73</v>
      </c>
      <c r="B27" s="38" t="s">
        <v>74</v>
      </c>
      <c r="C27" s="9" t="s">
        <v>19</v>
      </c>
      <c r="D27" s="11">
        <v>19400</v>
      </c>
      <c r="E27" s="11">
        <v>4850</v>
      </c>
      <c r="F27" s="11"/>
      <c r="G27" s="11"/>
      <c r="H27" s="11">
        <v>4850</v>
      </c>
      <c r="I27" s="12">
        <f t="shared" si="0"/>
        <v>29100</v>
      </c>
    </row>
    <row r="28" spans="1:9" ht="13.8" x14ac:dyDescent="0.3">
      <c r="A28" s="37" t="s">
        <v>75</v>
      </c>
      <c r="B28" s="38" t="s">
        <v>76</v>
      </c>
      <c r="C28" s="9" t="s">
        <v>77</v>
      </c>
      <c r="D28" s="11"/>
      <c r="E28" s="11"/>
      <c r="F28" s="11"/>
      <c r="G28" s="11">
        <v>4041.67</v>
      </c>
      <c r="H28" s="11"/>
      <c r="I28" s="12">
        <f t="shared" si="0"/>
        <v>4041.67</v>
      </c>
    </row>
    <row r="29" spans="1:9" ht="12.75" customHeight="1" x14ac:dyDescent="0.3">
      <c r="A29" s="42" t="s">
        <v>78</v>
      </c>
      <c r="B29" s="43" t="s">
        <v>79</v>
      </c>
      <c r="C29" s="44" t="s">
        <v>80</v>
      </c>
      <c r="D29" s="11">
        <v>9700</v>
      </c>
      <c r="E29" s="11"/>
      <c r="F29" s="11">
        <v>4850</v>
      </c>
      <c r="G29" s="11"/>
      <c r="H29" s="11"/>
      <c r="I29" s="12">
        <f t="shared" si="0"/>
        <v>14550</v>
      </c>
    </row>
    <row r="30" spans="1:9" ht="13.8" x14ac:dyDescent="0.3">
      <c r="A30" s="37" t="s">
        <v>81</v>
      </c>
      <c r="B30" s="38" t="s">
        <v>63</v>
      </c>
      <c r="C30" s="9"/>
      <c r="D30" s="11"/>
      <c r="E30" s="11"/>
      <c r="F30" s="11">
        <f>13783.7+11150.15</f>
        <v>24933.85</v>
      </c>
      <c r="G30" s="11"/>
      <c r="H30" s="11"/>
      <c r="I30" s="12">
        <f t="shared" si="0"/>
        <v>24933.85</v>
      </c>
    </row>
    <row r="31" spans="1:9" ht="13.8" x14ac:dyDescent="0.3">
      <c r="A31" s="37" t="s">
        <v>82</v>
      </c>
      <c r="B31" s="38" t="s">
        <v>83</v>
      </c>
      <c r="C31" s="9" t="s">
        <v>44</v>
      </c>
      <c r="D31" s="11">
        <v>9700</v>
      </c>
      <c r="E31" s="11">
        <v>6790</v>
      </c>
      <c r="F31" s="11">
        <v>13580</v>
      </c>
      <c r="G31" s="11"/>
      <c r="H31" s="11">
        <v>4850</v>
      </c>
      <c r="I31" s="12">
        <f t="shared" si="0"/>
        <v>34920</v>
      </c>
    </row>
    <row r="32" spans="1:9" ht="13.8" x14ac:dyDescent="0.3">
      <c r="A32" s="37" t="s">
        <v>84</v>
      </c>
      <c r="B32" s="38" t="s">
        <v>85</v>
      </c>
      <c r="C32" s="9" t="s">
        <v>86</v>
      </c>
      <c r="D32" s="11">
        <v>9502.9</v>
      </c>
      <c r="E32" s="11"/>
      <c r="F32" s="11">
        <v>6799.7</v>
      </c>
      <c r="G32" s="11"/>
      <c r="H32" s="11">
        <v>4850</v>
      </c>
      <c r="I32" s="12">
        <f t="shared" si="0"/>
        <v>21152.6</v>
      </c>
    </row>
    <row r="33" spans="1:9" ht="13.8" x14ac:dyDescent="0.3">
      <c r="A33" s="37" t="s">
        <v>87</v>
      </c>
      <c r="B33" s="38" t="s">
        <v>63</v>
      </c>
      <c r="C33" s="39" t="s">
        <v>22</v>
      </c>
      <c r="D33" s="11">
        <v>13308.4</v>
      </c>
      <c r="E33" s="11"/>
      <c r="F33" s="11"/>
      <c r="G33" s="11"/>
      <c r="H33" s="11">
        <v>55134.8</v>
      </c>
      <c r="I33" s="12">
        <f t="shared" si="0"/>
        <v>68443.199999999997</v>
      </c>
    </row>
    <row r="34" spans="1:9" ht="13.8" x14ac:dyDescent="0.3">
      <c r="A34" s="37" t="s">
        <v>88</v>
      </c>
      <c r="B34" s="41" t="s">
        <v>89</v>
      </c>
      <c r="C34" s="45" t="s">
        <v>19</v>
      </c>
      <c r="D34" s="11"/>
      <c r="E34" s="11">
        <v>8730</v>
      </c>
      <c r="F34" s="11">
        <v>8730</v>
      </c>
      <c r="G34" s="11"/>
      <c r="H34" s="11">
        <v>4580</v>
      </c>
      <c r="I34" s="12">
        <f t="shared" si="0"/>
        <v>22040</v>
      </c>
    </row>
    <row r="35" spans="1:9" ht="13.8" x14ac:dyDescent="0.3">
      <c r="A35" s="37" t="s">
        <v>90</v>
      </c>
      <c r="B35" s="38" t="s">
        <v>91</v>
      </c>
      <c r="C35" s="9" t="s">
        <v>44</v>
      </c>
      <c r="D35" s="11">
        <v>9700</v>
      </c>
      <c r="E35" s="11">
        <v>4850</v>
      </c>
      <c r="F35" s="11">
        <v>4850</v>
      </c>
      <c r="G35" s="11"/>
      <c r="H35" s="11">
        <v>4850</v>
      </c>
      <c r="I35" s="12">
        <f t="shared" si="0"/>
        <v>24250</v>
      </c>
    </row>
    <row r="36" spans="1:9" ht="13.8" x14ac:dyDescent="0.3">
      <c r="A36" s="37" t="s">
        <v>92</v>
      </c>
      <c r="B36" s="38" t="s">
        <v>93</v>
      </c>
      <c r="C36" s="9" t="s">
        <v>55</v>
      </c>
      <c r="D36" s="11">
        <v>4850</v>
      </c>
      <c r="E36" s="11"/>
      <c r="F36" s="11"/>
      <c r="G36" s="11"/>
      <c r="H36" s="11"/>
      <c r="I36" s="12">
        <f t="shared" si="0"/>
        <v>4850</v>
      </c>
    </row>
    <row r="37" spans="1:9" ht="13.8" x14ac:dyDescent="0.3">
      <c r="A37" s="40" t="s">
        <v>94</v>
      </c>
      <c r="B37" s="40" t="s">
        <v>95</v>
      </c>
      <c r="C37" s="39" t="s">
        <v>22</v>
      </c>
      <c r="D37" s="11">
        <v>36619.440000000002</v>
      </c>
      <c r="E37" s="11"/>
      <c r="F37" s="11"/>
      <c r="G37" s="11"/>
      <c r="H37" s="11"/>
      <c r="I37" s="12">
        <f t="shared" si="0"/>
        <v>36619.440000000002</v>
      </c>
    </row>
    <row r="38" spans="1:9" ht="13.8" x14ac:dyDescent="0.3">
      <c r="A38" s="37" t="s">
        <v>96</v>
      </c>
      <c r="B38" s="40" t="s">
        <v>63</v>
      </c>
      <c r="C38" s="39" t="s">
        <v>22</v>
      </c>
      <c r="D38" s="11">
        <v>44600.6</v>
      </c>
      <c r="E38" s="11"/>
      <c r="F38" s="11">
        <v>11150.15</v>
      </c>
      <c r="G38" s="11"/>
      <c r="H38" s="11">
        <v>88027.5</v>
      </c>
      <c r="I38" s="12">
        <f t="shared" si="0"/>
        <v>143778.25</v>
      </c>
    </row>
    <row r="39" spans="1:9" ht="13.8" x14ac:dyDescent="0.3">
      <c r="A39" s="37" t="s">
        <v>97</v>
      </c>
      <c r="B39" s="38" t="s">
        <v>41</v>
      </c>
      <c r="C39" s="9" t="s">
        <v>22</v>
      </c>
      <c r="D39" s="11"/>
      <c r="E39" s="11">
        <v>7257.6</v>
      </c>
      <c r="F39" s="11">
        <v>5866.56</v>
      </c>
      <c r="G39" s="11">
        <v>4648.43</v>
      </c>
      <c r="H39" s="11">
        <v>5000</v>
      </c>
      <c r="I39" s="12">
        <f t="shared" si="0"/>
        <v>22772.59</v>
      </c>
    </row>
    <row r="40" spans="1:9" ht="13.8" x14ac:dyDescent="0.3">
      <c r="A40" s="37" t="s">
        <v>98</v>
      </c>
      <c r="B40" s="35" t="s">
        <v>99</v>
      </c>
      <c r="C40" s="9" t="s">
        <v>22</v>
      </c>
      <c r="D40" s="11">
        <v>9987.1200000000008</v>
      </c>
      <c r="E40" s="11">
        <v>5063.3999999999996</v>
      </c>
      <c r="F40" s="11">
        <v>4463.9399999999996</v>
      </c>
      <c r="G40" s="11"/>
      <c r="H40" s="11"/>
      <c r="I40" s="12">
        <f t="shared" si="0"/>
        <v>19514.46</v>
      </c>
    </row>
    <row r="41" spans="1:9" ht="13.8" x14ac:dyDescent="0.3">
      <c r="A41" s="37" t="s">
        <v>100</v>
      </c>
      <c r="B41" s="38" t="s">
        <v>52</v>
      </c>
      <c r="C41" s="9" t="s">
        <v>22</v>
      </c>
      <c r="D41" s="11"/>
      <c r="E41" s="11">
        <v>3880</v>
      </c>
      <c r="F41" s="11"/>
      <c r="G41" s="11"/>
      <c r="H41" s="11"/>
      <c r="I41" s="12">
        <f t="shared" si="0"/>
        <v>3880</v>
      </c>
    </row>
    <row r="42" spans="1:9" ht="13.8" x14ac:dyDescent="0.3">
      <c r="A42" s="37" t="s">
        <v>101</v>
      </c>
      <c r="B42" s="38" t="s">
        <v>102</v>
      </c>
      <c r="C42" s="46" t="s">
        <v>103</v>
      </c>
      <c r="D42" s="11"/>
      <c r="E42" s="11"/>
      <c r="F42" s="11"/>
      <c r="G42" s="11"/>
      <c r="H42" s="11">
        <v>5820</v>
      </c>
      <c r="I42" s="12">
        <f t="shared" si="0"/>
        <v>5820</v>
      </c>
    </row>
    <row r="43" spans="1:9" ht="13.8" x14ac:dyDescent="0.3">
      <c r="A43" s="37" t="s">
        <v>104</v>
      </c>
      <c r="B43" s="38" t="s">
        <v>105</v>
      </c>
      <c r="C43" s="9" t="s">
        <v>106</v>
      </c>
      <c r="D43" s="11"/>
      <c r="E43" s="11"/>
      <c r="F43" s="11"/>
      <c r="G43" s="11"/>
      <c r="H43" s="11">
        <v>3880</v>
      </c>
      <c r="I43" s="12">
        <f t="shared" si="0"/>
        <v>3880</v>
      </c>
    </row>
    <row r="44" spans="1:9" ht="13.8" x14ac:dyDescent="0.3">
      <c r="A44" s="37" t="s">
        <v>107</v>
      </c>
      <c r="B44" s="41" t="s">
        <v>108</v>
      </c>
      <c r="C44" s="9" t="s">
        <v>22</v>
      </c>
      <c r="D44" s="11"/>
      <c r="E44" s="11"/>
      <c r="F44" s="11"/>
      <c r="G44" s="11"/>
      <c r="H44" s="11">
        <v>6790</v>
      </c>
      <c r="I44" s="12">
        <f t="shared" si="0"/>
        <v>6790</v>
      </c>
    </row>
    <row r="45" spans="1:9" ht="13.8" x14ac:dyDescent="0.3">
      <c r="A45" s="37" t="s">
        <v>109</v>
      </c>
      <c r="B45" s="38">
        <v>12327275000113</v>
      </c>
      <c r="C45" s="9" t="s">
        <v>19</v>
      </c>
      <c r="D45" s="11"/>
      <c r="E45" s="11">
        <v>8730</v>
      </c>
      <c r="F45" s="11">
        <v>8730</v>
      </c>
      <c r="G45" s="11"/>
      <c r="H45" s="11"/>
      <c r="I45" s="12">
        <f t="shared" si="0"/>
        <v>17460</v>
      </c>
    </row>
    <row r="46" spans="1:9" ht="13.8" x14ac:dyDescent="0.3">
      <c r="A46" s="37" t="s">
        <v>110</v>
      </c>
      <c r="B46" s="38" t="s">
        <v>111</v>
      </c>
      <c r="C46" s="9" t="s">
        <v>44</v>
      </c>
      <c r="D46" s="11">
        <v>9700</v>
      </c>
      <c r="E46" s="11"/>
      <c r="F46" s="11"/>
      <c r="G46" s="11"/>
      <c r="H46" s="11">
        <v>9700</v>
      </c>
      <c r="I46" s="12">
        <f t="shared" si="0"/>
        <v>19400</v>
      </c>
    </row>
    <row r="47" spans="1:9" ht="13.8" x14ac:dyDescent="0.3">
      <c r="A47" s="37" t="s">
        <v>112</v>
      </c>
      <c r="B47" s="1" t="s">
        <v>113</v>
      </c>
      <c r="C47" s="9" t="s">
        <v>19</v>
      </c>
      <c r="D47" s="11">
        <v>3880</v>
      </c>
      <c r="E47" s="11"/>
      <c r="F47" s="11"/>
      <c r="G47" s="11"/>
      <c r="H47" s="11"/>
      <c r="I47" s="12">
        <f t="shared" si="0"/>
        <v>3880</v>
      </c>
    </row>
    <row r="48" spans="1:9" ht="13.8" x14ac:dyDescent="0.3">
      <c r="A48" s="37" t="s">
        <v>37</v>
      </c>
      <c r="B48" s="38" t="s">
        <v>38</v>
      </c>
      <c r="C48" s="47" t="s">
        <v>114</v>
      </c>
      <c r="D48" s="11"/>
      <c r="E48" s="11"/>
      <c r="F48" s="11"/>
      <c r="G48" s="11">
        <v>3880</v>
      </c>
      <c r="H48" s="11"/>
      <c r="I48" s="12">
        <f t="shared" si="0"/>
        <v>3880</v>
      </c>
    </row>
    <row r="49" spans="1:9" ht="13.8" x14ac:dyDescent="0.3">
      <c r="A49" s="37" t="s">
        <v>115</v>
      </c>
      <c r="B49" s="38" t="s">
        <v>116</v>
      </c>
      <c r="C49" s="9" t="s">
        <v>22</v>
      </c>
      <c r="D49" s="11">
        <v>20000</v>
      </c>
      <c r="E49" s="11">
        <v>4850</v>
      </c>
      <c r="F49" s="11">
        <v>3880</v>
      </c>
      <c r="G49" s="11"/>
      <c r="H49" s="11">
        <v>11640</v>
      </c>
      <c r="I49" s="12">
        <f t="shared" si="0"/>
        <v>40370</v>
      </c>
    </row>
    <row r="50" spans="1:9" ht="13.8" x14ac:dyDescent="0.3">
      <c r="A50" s="37" t="s">
        <v>117</v>
      </c>
      <c r="B50" s="38" t="s">
        <v>118</v>
      </c>
      <c r="C50" s="9" t="s">
        <v>22</v>
      </c>
      <c r="D50" s="11"/>
      <c r="E50" s="11"/>
      <c r="F50" s="11"/>
      <c r="G50" s="11">
        <v>6611.52</v>
      </c>
      <c r="H50" s="11">
        <v>5820</v>
      </c>
      <c r="I50" s="12">
        <f t="shared" si="0"/>
        <v>12431.52</v>
      </c>
    </row>
    <row r="51" spans="1:9" ht="13.8" x14ac:dyDescent="0.3">
      <c r="A51" s="37" t="s">
        <v>119</v>
      </c>
      <c r="B51" s="38" t="s">
        <v>120</v>
      </c>
      <c r="C51" s="9" t="s">
        <v>44</v>
      </c>
      <c r="D51" s="11"/>
      <c r="E51" s="11"/>
      <c r="F51" s="11">
        <v>3724.8</v>
      </c>
      <c r="G51" s="11">
        <v>5140.22</v>
      </c>
      <c r="H51" s="11"/>
      <c r="I51" s="12">
        <f t="shared" si="0"/>
        <v>8865.02</v>
      </c>
    </row>
    <row r="52" spans="1:9" ht="13.8" x14ac:dyDescent="0.3">
      <c r="A52" s="37" t="s">
        <v>121</v>
      </c>
      <c r="B52" s="38" t="s">
        <v>122</v>
      </c>
      <c r="C52" s="1" t="s">
        <v>55</v>
      </c>
      <c r="D52" s="11"/>
      <c r="E52" s="11"/>
      <c r="F52" s="11"/>
      <c r="G52" s="11"/>
      <c r="H52" s="11">
        <v>4850</v>
      </c>
      <c r="I52" s="12">
        <f t="shared" si="0"/>
        <v>4850</v>
      </c>
    </row>
    <row r="53" spans="1:9" ht="13.8" x14ac:dyDescent="0.3">
      <c r="A53" s="37" t="s">
        <v>123</v>
      </c>
      <c r="B53" s="38" t="s">
        <v>95</v>
      </c>
      <c r="C53" s="9" t="s">
        <v>22</v>
      </c>
      <c r="D53" s="11"/>
      <c r="E53" s="11"/>
      <c r="F53" s="11"/>
      <c r="G53" s="11"/>
      <c r="H53" s="11">
        <v>5820</v>
      </c>
      <c r="I53" s="12">
        <f t="shared" si="0"/>
        <v>5820</v>
      </c>
    </row>
    <row r="54" spans="1:9" ht="13.8" x14ac:dyDescent="0.3">
      <c r="A54" s="37" t="s">
        <v>124</v>
      </c>
      <c r="B54" s="38" t="s">
        <v>63</v>
      </c>
      <c r="C54" s="9" t="s">
        <v>22</v>
      </c>
      <c r="D54" s="11">
        <v>17460</v>
      </c>
      <c r="E54" s="11"/>
      <c r="F54" s="11"/>
      <c r="G54" s="11"/>
      <c r="H54" s="11">
        <v>6790</v>
      </c>
      <c r="I54" s="12">
        <f t="shared" si="0"/>
        <v>24250</v>
      </c>
    </row>
    <row r="55" spans="1:9" ht="13.8" x14ac:dyDescent="0.3">
      <c r="A55" s="37" t="s">
        <v>125</v>
      </c>
      <c r="B55" s="38" t="s">
        <v>126</v>
      </c>
      <c r="C55" s="9" t="s">
        <v>127</v>
      </c>
      <c r="D55" s="11"/>
      <c r="E55" s="11"/>
      <c r="F55" s="11"/>
      <c r="G55" s="11">
        <v>3880</v>
      </c>
      <c r="H55" s="11"/>
      <c r="I55" s="12">
        <f t="shared" si="0"/>
        <v>3880</v>
      </c>
    </row>
    <row r="56" spans="1:9" ht="13.8" x14ac:dyDescent="0.3">
      <c r="A56" s="37" t="s">
        <v>128</v>
      </c>
      <c r="B56" s="38" t="s">
        <v>129</v>
      </c>
      <c r="C56" s="9" t="s">
        <v>130</v>
      </c>
      <c r="D56" s="11"/>
      <c r="E56" s="11">
        <v>3637.5</v>
      </c>
      <c r="F56" s="11">
        <v>3637.5</v>
      </c>
      <c r="G56" s="11"/>
      <c r="H56" s="11">
        <v>3556.63</v>
      </c>
      <c r="I56" s="12">
        <f t="shared" si="0"/>
        <v>10831.630000000001</v>
      </c>
    </row>
    <row r="57" spans="1:9" ht="13.8" x14ac:dyDescent="0.3">
      <c r="A57" s="37" t="s">
        <v>131</v>
      </c>
      <c r="B57" s="38" t="s">
        <v>132</v>
      </c>
      <c r="C57" s="9" t="s">
        <v>19</v>
      </c>
      <c r="D57" s="11">
        <v>19400</v>
      </c>
      <c r="E57" s="11"/>
      <c r="F57" s="11"/>
      <c r="G57" s="11"/>
      <c r="H57" s="11"/>
      <c r="I57" s="12">
        <f t="shared" si="0"/>
        <v>19400</v>
      </c>
    </row>
    <row r="58" spans="1:9" ht="13.8" x14ac:dyDescent="0.3">
      <c r="A58" s="37" t="s">
        <v>133</v>
      </c>
      <c r="B58" s="38" t="s">
        <v>134</v>
      </c>
      <c r="C58" s="9" t="s">
        <v>27</v>
      </c>
      <c r="D58" s="11">
        <f>315.25+4675</f>
        <v>4990.25</v>
      </c>
      <c r="E58" s="11"/>
      <c r="F58" s="11"/>
      <c r="G58" s="11"/>
      <c r="H58" s="11"/>
      <c r="I58" s="12">
        <f t="shared" si="0"/>
        <v>4990.25</v>
      </c>
    </row>
    <row r="59" spans="1:9" ht="13.8" x14ac:dyDescent="0.3">
      <c r="A59" s="37" t="s">
        <v>135</v>
      </c>
      <c r="B59" s="38" t="s">
        <v>136</v>
      </c>
      <c r="C59" s="9" t="s">
        <v>137</v>
      </c>
      <c r="D59" s="11">
        <v>2328</v>
      </c>
      <c r="E59" s="11"/>
      <c r="F59" s="11"/>
      <c r="G59" s="11"/>
      <c r="H59" s="11"/>
      <c r="I59" s="12">
        <f t="shared" si="0"/>
        <v>2328</v>
      </c>
    </row>
    <row r="60" spans="1:9" ht="13.8" x14ac:dyDescent="0.3">
      <c r="A60" s="37" t="s">
        <v>138</v>
      </c>
      <c r="B60" s="38" t="s">
        <v>139</v>
      </c>
      <c r="C60" s="9" t="s">
        <v>140</v>
      </c>
      <c r="D60" s="11">
        <v>3880</v>
      </c>
      <c r="E60" s="11"/>
      <c r="F60" s="11"/>
      <c r="G60" s="11"/>
      <c r="H60" s="11">
        <v>4850</v>
      </c>
      <c r="I60" s="12">
        <f t="shared" si="0"/>
        <v>8730</v>
      </c>
    </row>
    <row r="61" spans="1:9" ht="13.8" x14ac:dyDescent="0.3">
      <c r="A61" s="37" t="s">
        <v>78</v>
      </c>
      <c r="B61" s="38" t="s">
        <v>79</v>
      </c>
      <c r="C61" s="9" t="s">
        <v>141</v>
      </c>
      <c r="D61" s="11"/>
      <c r="E61" s="11"/>
      <c r="F61" s="11"/>
      <c r="G61" s="11"/>
      <c r="H61" s="11">
        <v>4850</v>
      </c>
      <c r="I61" s="12">
        <f t="shared" si="0"/>
        <v>4850</v>
      </c>
    </row>
    <row r="62" spans="1:9" ht="13.8" x14ac:dyDescent="0.3">
      <c r="A62" s="37" t="s">
        <v>142</v>
      </c>
      <c r="B62" s="35" t="s">
        <v>143</v>
      </c>
      <c r="C62" s="9" t="s">
        <v>22</v>
      </c>
      <c r="D62" s="11"/>
      <c r="E62" s="11"/>
      <c r="F62" s="11"/>
      <c r="G62" s="11"/>
      <c r="H62" s="11">
        <v>58200</v>
      </c>
      <c r="I62" s="12">
        <f t="shared" si="0"/>
        <v>58200</v>
      </c>
    </row>
    <row r="63" spans="1:9" ht="13.8" x14ac:dyDescent="0.3">
      <c r="A63" s="37" t="s">
        <v>144</v>
      </c>
      <c r="B63" s="38" t="s">
        <v>145</v>
      </c>
      <c r="C63" s="9" t="s">
        <v>146</v>
      </c>
      <c r="D63" s="11"/>
      <c r="E63" s="11"/>
      <c r="F63" s="11"/>
      <c r="G63" s="11">
        <v>3880</v>
      </c>
      <c r="H63" s="11"/>
      <c r="I63" s="12">
        <f t="shared" si="0"/>
        <v>3880</v>
      </c>
    </row>
    <row r="64" spans="1:9" ht="13.8" x14ac:dyDescent="0.3">
      <c r="A64" s="37" t="s">
        <v>147</v>
      </c>
      <c r="B64" s="35" t="s">
        <v>148</v>
      </c>
      <c r="C64" s="9" t="s">
        <v>130</v>
      </c>
      <c r="D64" s="11"/>
      <c r="E64" s="11">
        <v>11183.13</v>
      </c>
      <c r="F64" s="11">
        <v>3666.6</v>
      </c>
      <c r="G64" s="11">
        <f>5140.22+9700+9700</f>
        <v>24540.22</v>
      </c>
      <c r="H64" s="11">
        <f>7760+11640+13095</f>
        <v>32495</v>
      </c>
      <c r="I64" s="12">
        <f t="shared" si="0"/>
        <v>71884.95</v>
      </c>
    </row>
    <row r="65" spans="1:9" ht="13.8" x14ac:dyDescent="0.3">
      <c r="A65" s="37" t="s">
        <v>149</v>
      </c>
      <c r="B65" s="38" t="s">
        <v>150</v>
      </c>
      <c r="C65" s="9" t="s">
        <v>22</v>
      </c>
      <c r="D65" s="11">
        <v>28434.58</v>
      </c>
      <c r="E65" s="11">
        <v>18228.240000000002</v>
      </c>
      <c r="F65" s="11">
        <v>14810.45</v>
      </c>
      <c r="G65" s="11"/>
      <c r="H65" s="11"/>
      <c r="I65" s="12">
        <f t="shared" si="0"/>
        <v>61473.270000000004</v>
      </c>
    </row>
    <row r="66" spans="1:9" ht="13.8" x14ac:dyDescent="0.3">
      <c r="A66" s="37" t="s">
        <v>151</v>
      </c>
      <c r="B66" s="38" t="s">
        <v>152</v>
      </c>
      <c r="C66" s="9" t="s">
        <v>130</v>
      </c>
      <c r="D66" s="11"/>
      <c r="E66" s="11"/>
      <c r="F66" s="11"/>
      <c r="G66" s="11"/>
      <c r="H66" s="11">
        <v>14550</v>
      </c>
      <c r="I66" s="12">
        <f t="shared" si="0"/>
        <v>14550</v>
      </c>
    </row>
    <row r="67" spans="1:9" ht="13.8" x14ac:dyDescent="0.3">
      <c r="A67" s="37" t="s">
        <v>153</v>
      </c>
      <c r="B67" s="1" t="s">
        <v>126</v>
      </c>
      <c r="C67" s="1" t="s">
        <v>127</v>
      </c>
      <c r="D67" s="11"/>
      <c r="E67" s="11"/>
      <c r="F67" s="11"/>
      <c r="G67" s="11"/>
      <c r="H67" s="11">
        <v>7760</v>
      </c>
      <c r="I67" s="12">
        <f t="shared" ref="I67:I129" si="1">SUM(D67:H67)</f>
        <v>7760</v>
      </c>
    </row>
    <row r="68" spans="1:9" ht="13.8" x14ac:dyDescent="0.3">
      <c r="A68" s="37" t="s">
        <v>154</v>
      </c>
      <c r="B68" s="38" t="s">
        <v>155</v>
      </c>
      <c r="C68" s="9" t="s">
        <v>156</v>
      </c>
      <c r="D68" s="11"/>
      <c r="E68" s="11"/>
      <c r="F68" s="11"/>
      <c r="G68" s="11">
        <v>8000</v>
      </c>
      <c r="H68" s="11"/>
      <c r="I68" s="12">
        <f t="shared" si="1"/>
        <v>8000</v>
      </c>
    </row>
    <row r="69" spans="1:9" ht="13.8" x14ac:dyDescent="0.3">
      <c r="A69" s="37" t="s">
        <v>157</v>
      </c>
      <c r="B69" s="38" t="s">
        <v>158</v>
      </c>
      <c r="C69" s="9" t="s">
        <v>159</v>
      </c>
      <c r="D69" s="11"/>
      <c r="E69" s="11"/>
      <c r="F69" s="11"/>
      <c r="G69" s="11">
        <v>4704</v>
      </c>
      <c r="H69" s="11"/>
      <c r="I69" s="12">
        <f t="shared" si="1"/>
        <v>4704</v>
      </c>
    </row>
    <row r="70" spans="1:9" ht="13.8" x14ac:dyDescent="0.3">
      <c r="A70" s="37" t="s">
        <v>160</v>
      </c>
      <c r="B70" s="1" t="s">
        <v>161</v>
      </c>
      <c r="C70" s="9" t="s">
        <v>162</v>
      </c>
      <c r="D70" s="11"/>
      <c r="E70" s="11"/>
      <c r="F70" s="11"/>
      <c r="G70" s="11">
        <v>1058.4000000000001</v>
      </c>
      <c r="H70" s="11"/>
      <c r="I70" s="12">
        <f t="shared" si="1"/>
        <v>1058.4000000000001</v>
      </c>
    </row>
    <row r="71" spans="1:9" ht="13.8" x14ac:dyDescent="0.3">
      <c r="A71" s="37" t="s">
        <v>163</v>
      </c>
      <c r="B71" s="1" t="s">
        <v>132</v>
      </c>
      <c r="C71" s="9" t="s">
        <v>19</v>
      </c>
      <c r="D71" s="11"/>
      <c r="E71" s="11">
        <v>12141</v>
      </c>
      <c r="F71" s="11"/>
      <c r="G71" s="11"/>
      <c r="H71" s="11"/>
      <c r="I71" s="12">
        <f t="shared" si="1"/>
        <v>12141</v>
      </c>
    </row>
    <row r="72" spans="1:9" ht="13.8" x14ac:dyDescent="0.3">
      <c r="A72" s="37" t="s">
        <v>164</v>
      </c>
      <c r="B72" s="38" t="s">
        <v>38</v>
      </c>
      <c r="C72" s="9" t="s">
        <v>39</v>
      </c>
      <c r="D72" s="11"/>
      <c r="E72" s="11"/>
      <c r="F72" s="11"/>
      <c r="G72" s="11">
        <v>4000</v>
      </c>
      <c r="H72" s="11"/>
      <c r="I72" s="12">
        <f t="shared" si="1"/>
        <v>4000</v>
      </c>
    </row>
    <row r="73" spans="1:9" ht="13.8" x14ac:dyDescent="0.3">
      <c r="A73" s="37" t="s">
        <v>165</v>
      </c>
      <c r="B73" s="38" t="s">
        <v>166</v>
      </c>
      <c r="C73" s="9" t="s">
        <v>130</v>
      </c>
      <c r="D73" s="11"/>
      <c r="E73" s="11"/>
      <c r="F73" s="11"/>
      <c r="G73" s="11">
        <v>10000</v>
      </c>
      <c r="H73" s="11">
        <v>12000</v>
      </c>
      <c r="I73" s="12">
        <f t="shared" si="1"/>
        <v>22000</v>
      </c>
    </row>
    <row r="74" spans="1:9" ht="13.8" x14ac:dyDescent="0.3">
      <c r="A74" s="37" t="s">
        <v>167</v>
      </c>
      <c r="B74" s="38" t="s">
        <v>43</v>
      </c>
      <c r="C74" s="9" t="s">
        <v>44</v>
      </c>
      <c r="D74" s="11"/>
      <c r="E74" s="11">
        <v>4911.5</v>
      </c>
      <c r="F74" s="11"/>
      <c r="G74" s="11">
        <v>3120</v>
      </c>
      <c r="H74" s="11">
        <v>12000</v>
      </c>
      <c r="I74" s="12">
        <f t="shared" si="1"/>
        <v>20031.5</v>
      </c>
    </row>
    <row r="75" spans="1:9" ht="13.8" x14ac:dyDescent="0.3">
      <c r="A75" s="37" t="s">
        <v>168</v>
      </c>
      <c r="B75" s="1" t="s">
        <v>169</v>
      </c>
      <c r="C75" s="9" t="s">
        <v>170</v>
      </c>
      <c r="D75" s="11"/>
      <c r="E75" s="11"/>
      <c r="F75" s="11"/>
      <c r="G75" s="11">
        <v>5000</v>
      </c>
      <c r="H75" s="11"/>
      <c r="I75" s="12">
        <f t="shared" si="1"/>
        <v>5000</v>
      </c>
    </row>
    <row r="76" spans="1:9" ht="13.8" x14ac:dyDescent="0.3">
      <c r="A76" s="37" t="s">
        <v>171</v>
      </c>
      <c r="B76" s="1" t="s">
        <v>172</v>
      </c>
      <c r="C76" s="9" t="s">
        <v>19</v>
      </c>
      <c r="D76" s="11">
        <v>12060.78</v>
      </c>
      <c r="E76" s="11">
        <v>9751</v>
      </c>
      <c r="F76" s="11"/>
      <c r="G76" s="11"/>
      <c r="H76" s="11"/>
      <c r="I76" s="12">
        <f t="shared" si="1"/>
        <v>21811.78</v>
      </c>
    </row>
    <row r="77" spans="1:9" ht="13.8" x14ac:dyDescent="0.3">
      <c r="A77" s="37" t="s">
        <v>173</v>
      </c>
      <c r="B77" s="38" t="s">
        <v>174</v>
      </c>
      <c r="C77" s="9" t="s">
        <v>175</v>
      </c>
      <c r="D77" s="11"/>
      <c r="E77" s="11">
        <v>1875</v>
      </c>
      <c r="F77" s="11"/>
      <c r="G77" s="11"/>
      <c r="H77" s="11"/>
      <c r="I77" s="12">
        <f t="shared" si="1"/>
        <v>1875</v>
      </c>
    </row>
    <row r="78" spans="1:9" ht="13.8" x14ac:dyDescent="0.3">
      <c r="A78" s="37" t="s">
        <v>176</v>
      </c>
      <c r="B78" s="1" t="s">
        <v>177</v>
      </c>
      <c r="C78" s="9" t="s">
        <v>178</v>
      </c>
      <c r="D78" s="11"/>
      <c r="E78" s="11"/>
      <c r="F78" s="11"/>
      <c r="G78" s="11">
        <v>4000</v>
      </c>
      <c r="H78" s="11"/>
      <c r="I78" s="12">
        <f t="shared" si="1"/>
        <v>4000</v>
      </c>
    </row>
    <row r="79" spans="1:9" ht="13.8" x14ac:dyDescent="0.3">
      <c r="A79" s="37" t="s">
        <v>179</v>
      </c>
      <c r="B79" s="35" t="s">
        <v>180</v>
      </c>
      <c r="C79" s="9" t="s">
        <v>130</v>
      </c>
      <c r="D79" s="11"/>
      <c r="E79" s="11"/>
      <c r="F79" s="11"/>
      <c r="G79" s="11">
        <v>6891.84</v>
      </c>
      <c r="H79" s="11">
        <v>8000</v>
      </c>
      <c r="I79" s="12">
        <f t="shared" si="1"/>
        <v>14891.84</v>
      </c>
    </row>
    <row r="80" spans="1:9" ht="13.8" x14ac:dyDescent="0.3">
      <c r="A80" s="37" t="s">
        <v>181</v>
      </c>
      <c r="B80" s="1" t="s">
        <v>182</v>
      </c>
      <c r="C80" s="9" t="s">
        <v>19</v>
      </c>
      <c r="D80" s="11"/>
      <c r="E80" s="11"/>
      <c r="F80" s="11"/>
      <c r="G80" s="11"/>
      <c r="H80" s="11">
        <v>4000</v>
      </c>
      <c r="I80" s="12">
        <f t="shared" si="1"/>
        <v>4000</v>
      </c>
    </row>
    <row r="81" spans="1:9" ht="13.8" x14ac:dyDescent="0.3">
      <c r="A81" s="37" t="s">
        <v>183</v>
      </c>
      <c r="B81" s="38" t="s">
        <v>184</v>
      </c>
      <c r="C81" s="9" t="s">
        <v>185</v>
      </c>
      <c r="D81" s="11"/>
      <c r="E81" s="11"/>
      <c r="F81" s="11"/>
      <c r="G81" s="11">
        <v>3456</v>
      </c>
      <c r="H81" s="11"/>
      <c r="I81" s="12">
        <f t="shared" si="1"/>
        <v>3456</v>
      </c>
    </row>
    <row r="82" spans="1:9" ht="13.8" x14ac:dyDescent="0.3">
      <c r="A82" s="37" t="s">
        <v>186</v>
      </c>
      <c r="B82" s="38" t="s">
        <v>187</v>
      </c>
      <c r="C82" s="9" t="s">
        <v>19</v>
      </c>
      <c r="D82" s="11">
        <v>18000</v>
      </c>
      <c r="E82" s="11">
        <v>12320</v>
      </c>
      <c r="F82" s="11">
        <v>5510</v>
      </c>
      <c r="G82" s="11">
        <v>9120</v>
      </c>
      <c r="H82" s="11">
        <v>10000</v>
      </c>
      <c r="I82" s="12">
        <f t="shared" si="1"/>
        <v>54950</v>
      </c>
    </row>
    <row r="83" spans="1:9" ht="13.8" x14ac:dyDescent="0.3">
      <c r="A83" s="37" t="s">
        <v>188</v>
      </c>
      <c r="B83" s="38" t="s">
        <v>189</v>
      </c>
      <c r="C83" s="33" t="s">
        <v>27</v>
      </c>
      <c r="D83" s="11"/>
      <c r="E83" s="11"/>
      <c r="F83" s="11">
        <v>2764.8</v>
      </c>
      <c r="G83" s="11">
        <v>2419</v>
      </c>
      <c r="H83" s="11"/>
      <c r="I83" s="12">
        <f t="shared" si="1"/>
        <v>5183.8</v>
      </c>
    </row>
    <row r="84" spans="1:9" ht="13.8" x14ac:dyDescent="0.3">
      <c r="A84" s="37" t="s">
        <v>190</v>
      </c>
      <c r="B84" s="38" t="s">
        <v>132</v>
      </c>
      <c r="C84" s="9" t="s">
        <v>19</v>
      </c>
      <c r="D84" s="11"/>
      <c r="E84" s="11"/>
      <c r="F84" s="11"/>
      <c r="G84" s="11">
        <v>8105.4</v>
      </c>
      <c r="H84" s="11">
        <v>8000</v>
      </c>
      <c r="I84" s="12">
        <f t="shared" si="1"/>
        <v>16105.4</v>
      </c>
    </row>
    <row r="85" spans="1:9" ht="13.8" x14ac:dyDescent="0.3">
      <c r="A85" s="37" t="s">
        <v>191</v>
      </c>
      <c r="B85" s="38" t="s">
        <v>192</v>
      </c>
      <c r="C85" s="9" t="s">
        <v>193</v>
      </c>
      <c r="D85" s="11">
        <v>20000</v>
      </c>
      <c r="E85" s="11">
        <v>6000</v>
      </c>
      <c r="F85" s="11"/>
      <c r="G85" s="11"/>
      <c r="H85" s="11"/>
      <c r="I85" s="12">
        <f t="shared" si="1"/>
        <v>26000</v>
      </c>
    </row>
    <row r="86" spans="1:9" ht="14.25" customHeight="1" x14ac:dyDescent="0.3">
      <c r="A86" s="48" t="s">
        <v>194</v>
      </c>
      <c r="B86" s="38" t="s">
        <v>118</v>
      </c>
      <c r="C86" s="9" t="s">
        <v>19</v>
      </c>
      <c r="D86" s="11">
        <v>6816</v>
      </c>
      <c r="E86" s="11">
        <v>6840</v>
      </c>
      <c r="F86" s="11">
        <v>2568</v>
      </c>
      <c r="G86" s="11"/>
      <c r="H86" s="11"/>
      <c r="I86" s="12">
        <f t="shared" si="1"/>
        <v>16224</v>
      </c>
    </row>
    <row r="87" spans="1:9" ht="13.8" x14ac:dyDescent="0.3">
      <c r="A87" s="37" t="s">
        <v>195</v>
      </c>
      <c r="B87" s="38" t="s">
        <v>196</v>
      </c>
      <c r="C87" s="9" t="s">
        <v>170</v>
      </c>
      <c r="D87" s="11"/>
      <c r="E87" s="11"/>
      <c r="F87" s="11"/>
      <c r="G87" s="11">
        <v>5760</v>
      </c>
      <c r="H87" s="11"/>
      <c r="I87" s="12">
        <f t="shared" si="1"/>
        <v>5760</v>
      </c>
    </row>
    <row r="88" spans="1:9" ht="13.8" x14ac:dyDescent="0.3">
      <c r="A88" s="37" t="s">
        <v>197</v>
      </c>
      <c r="B88" s="38" t="s">
        <v>198</v>
      </c>
      <c r="C88" s="9" t="s">
        <v>44</v>
      </c>
      <c r="D88" s="11">
        <f>3888</f>
        <v>3888</v>
      </c>
      <c r="E88" s="11">
        <f>6150</f>
        <v>6150</v>
      </c>
      <c r="F88" s="11">
        <v>3240</v>
      </c>
      <c r="G88" s="11">
        <v>6000</v>
      </c>
      <c r="H88" s="11">
        <v>6000</v>
      </c>
      <c r="I88" s="12">
        <f t="shared" si="1"/>
        <v>25278</v>
      </c>
    </row>
    <row r="89" spans="1:9" ht="13.8" x14ac:dyDescent="0.3">
      <c r="A89" s="37" t="s">
        <v>199</v>
      </c>
      <c r="B89" s="38" t="s">
        <v>120</v>
      </c>
      <c r="C89" s="9" t="s">
        <v>44</v>
      </c>
      <c r="D89" s="11">
        <v>5760</v>
      </c>
      <c r="E89" s="11">
        <v>7200</v>
      </c>
      <c r="F89" s="11"/>
      <c r="G89" s="11"/>
      <c r="H89" s="11">
        <v>8000</v>
      </c>
      <c r="I89" s="12">
        <f t="shared" si="1"/>
        <v>20960</v>
      </c>
    </row>
    <row r="90" spans="1:9" ht="13.8" x14ac:dyDescent="0.3">
      <c r="A90" s="37" t="s">
        <v>200</v>
      </c>
      <c r="B90" s="38" t="s">
        <v>201</v>
      </c>
      <c r="C90" s="9" t="s">
        <v>202</v>
      </c>
      <c r="D90" s="11">
        <v>5000</v>
      </c>
      <c r="E90" s="11"/>
      <c r="F90" s="11"/>
      <c r="G90" s="11"/>
      <c r="H90" s="11"/>
      <c r="I90" s="12">
        <f t="shared" si="1"/>
        <v>5000</v>
      </c>
    </row>
    <row r="91" spans="1:9" ht="13.8" x14ac:dyDescent="0.3">
      <c r="A91" s="37" t="s">
        <v>203</v>
      </c>
      <c r="B91" s="38" t="s">
        <v>204</v>
      </c>
      <c r="C91" s="9" t="s">
        <v>44</v>
      </c>
      <c r="D91" s="11"/>
      <c r="E91" s="11">
        <v>16400</v>
      </c>
      <c r="F91" s="11">
        <v>9520</v>
      </c>
      <c r="G91" s="11">
        <v>5760</v>
      </c>
      <c r="H91" s="11">
        <v>8000</v>
      </c>
      <c r="I91" s="12">
        <f t="shared" si="1"/>
        <v>39680</v>
      </c>
    </row>
    <row r="92" spans="1:9" ht="13.8" x14ac:dyDescent="0.3">
      <c r="A92" s="37" t="s">
        <v>205</v>
      </c>
      <c r="B92" s="38" t="s">
        <v>206</v>
      </c>
      <c r="C92" s="9" t="s">
        <v>207</v>
      </c>
      <c r="D92" s="11"/>
      <c r="E92" s="11"/>
      <c r="F92" s="11"/>
      <c r="G92" s="11">
        <v>1382.4</v>
      </c>
      <c r="H92" s="11"/>
      <c r="I92" s="12">
        <f t="shared" si="1"/>
        <v>1382.4</v>
      </c>
    </row>
    <row r="93" spans="1:9" ht="13.8" x14ac:dyDescent="0.3">
      <c r="A93" s="37" t="s">
        <v>208</v>
      </c>
      <c r="B93" s="38" t="s">
        <v>209</v>
      </c>
      <c r="C93" s="9" t="s">
        <v>210</v>
      </c>
      <c r="D93" s="11"/>
      <c r="E93" s="11">
        <v>5120</v>
      </c>
      <c r="F93" s="11">
        <v>7000</v>
      </c>
      <c r="G93" s="11"/>
      <c r="H93" s="11"/>
      <c r="I93" s="12">
        <f t="shared" si="1"/>
        <v>12120</v>
      </c>
    </row>
    <row r="94" spans="1:9" ht="13.8" x14ac:dyDescent="0.3">
      <c r="A94" s="37" t="s">
        <v>211</v>
      </c>
      <c r="B94" s="38" t="s">
        <v>212</v>
      </c>
      <c r="C94" s="9" t="s">
        <v>213</v>
      </c>
      <c r="D94" s="11"/>
      <c r="E94" s="11"/>
      <c r="F94" s="11"/>
      <c r="G94" s="11">
        <v>4000</v>
      </c>
      <c r="H94" s="11"/>
      <c r="I94" s="12">
        <f t="shared" si="1"/>
        <v>4000</v>
      </c>
    </row>
    <row r="95" spans="1:9" ht="13.8" x14ac:dyDescent="0.3">
      <c r="A95" s="37" t="s">
        <v>214</v>
      </c>
      <c r="B95" s="38" t="s">
        <v>215</v>
      </c>
      <c r="C95" s="9" t="s">
        <v>22</v>
      </c>
      <c r="D95" s="11">
        <v>11928</v>
      </c>
      <c r="E95" s="11"/>
      <c r="F95" s="11"/>
      <c r="G95" s="11">
        <v>6000</v>
      </c>
      <c r="H95" s="11"/>
      <c r="I95" s="12">
        <f t="shared" si="1"/>
        <v>17928</v>
      </c>
    </row>
    <row r="96" spans="1:9" ht="13.8" x14ac:dyDescent="0.3">
      <c r="A96" s="35" t="s">
        <v>216</v>
      </c>
      <c r="B96" s="38" t="s">
        <v>217</v>
      </c>
      <c r="C96" s="9" t="s">
        <v>19</v>
      </c>
      <c r="D96" s="11">
        <v>12000</v>
      </c>
      <c r="E96" s="11">
        <v>11880</v>
      </c>
      <c r="F96" s="11">
        <v>3960</v>
      </c>
      <c r="G96" s="11">
        <v>8448</v>
      </c>
      <c r="H96" s="11">
        <v>10000</v>
      </c>
      <c r="I96" s="12">
        <f t="shared" si="1"/>
        <v>46288</v>
      </c>
    </row>
    <row r="97" spans="1:9" ht="13.8" x14ac:dyDescent="0.3">
      <c r="A97" s="37" t="s">
        <v>218</v>
      </c>
      <c r="B97" s="38" t="s">
        <v>219</v>
      </c>
      <c r="C97" s="9" t="s">
        <v>159</v>
      </c>
      <c r="D97" s="11"/>
      <c r="E97" s="11"/>
      <c r="F97" s="11"/>
      <c r="G97" s="11">
        <v>4800</v>
      </c>
      <c r="H97" s="11">
        <v>4800</v>
      </c>
      <c r="I97" s="12">
        <f t="shared" si="1"/>
        <v>9600</v>
      </c>
    </row>
    <row r="98" spans="1:9" ht="13.8" x14ac:dyDescent="0.3">
      <c r="A98" s="37" t="s">
        <v>220</v>
      </c>
      <c r="B98" s="38" t="s">
        <v>221</v>
      </c>
      <c r="C98" s="9" t="s">
        <v>19</v>
      </c>
      <c r="D98" s="11">
        <v>15168</v>
      </c>
      <c r="E98" s="11"/>
      <c r="F98" s="11"/>
      <c r="G98" s="11">
        <v>8832</v>
      </c>
      <c r="H98" s="11">
        <v>10000</v>
      </c>
      <c r="I98" s="12">
        <f t="shared" si="1"/>
        <v>34000</v>
      </c>
    </row>
    <row r="99" spans="1:9" ht="13.8" x14ac:dyDescent="0.3">
      <c r="A99" s="37" t="s">
        <v>222</v>
      </c>
      <c r="B99" s="41" t="s">
        <v>223</v>
      </c>
      <c r="C99" s="9" t="s">
        <v>224</v>
      </c>
      <c r="D99" s="11">
        <f>16087.5+20000</f>
        <v>36087.5</v>
      </c>
      <c r="E99" s="11">
        <f>9720+6000</f>
        <v>15720</v>
      </c>
      <c r="F99" s="11">
        <f>5670+3000</f>
        <v>8670</v>
      </c>
      <c r="G99" s="11">
        <v>5400</v>
      </c>
      <c r="H99" s="11">
        <f>6000+4000</f>
        <v>10000</v>
      </c>
      <c r="I99" s="12">
        <f t="shared" si="1"/>
        <v>75877.5</v>
      </c>
    </row>
    <row r="100" spans="1:9" ht="13.8" x14ac:dyDescent="0.3">
      <c r="A100" s="37" t="s">
        <v>225</v>
      </c>
      <c r="B100" s="1" t="s">
        <v>150</v>
      </c>
      <c r="C100" s="9" t="s">
        <v>19</v>
      </c>
      <c r="D100" s="11"/>
      <c r="E100" s="11">
        <v>6360</v>
      </c>
      <c r="F100" s="11"/>
      <c r="G100" s="11"/>
      <c r="H100" s="11"/>
      <c r="I100" s="12">
        <f t="shared" si="1"/>
        <v>6360</v>
      </c>
    </row>
    <row r="101" spans="1:9" ht="13.8" x14ac:dyDescent="0.3">
      <c r="A101" s="37" t="s">
        <v>226</v>
      </c>
      <c r="B101" s="38" t="s">
        <v>227</v>
      </c>
      <c r="C101" s="9" t="s">
        <v>19</v>
      </c>
      <c r="D101" s="11">
        <f>11040+19680</f>
        <v>30720</v>
      </c>
      <c r="E101" s="11">
        <v>12000</v>
      </c>
      <c r="F101" s="11">
        <v>2625</v>
      </c>
      <c r="G101" s="11">
        <v>29040</v>
      </c>
      <c r="H101" s="11">
        <f>25000+5000</f>
        <v>30000</v>
      </c>
      <c r="I101" s="12">
        <f t="shared" si="1"/>
        <v>104385</v>
      </c>
    </row>
    <row r="102" spans="1:9" ht="13.8" x14ac:dyDescent="0.3">
      <c r="A102" s="37" t="s">
        <v>228</v>
      </c>
      <c r="B102" s="38" t="s">
        <v>229</v>
      </c>
      <c r="C102" s="9" t="s">
        <v>19</v>
      </c>
      <c r="D102" s="11">
        <v>17952</v>
      </c>
      <c r="E102" s="11">
        <v>15000</v>
      </c>
      <c r="F102" s="11">
        <v>5625</v>
      </c>
      <c r="G102" s="11">
        <v>12000</v>
      </c>
      <c r="H102" s="11">
        <v>12000</v>
      </c>
      <c r="I102" s="12">
        <f t="shared" si="1"/>
        <v>62577</v>
      </c>
    </row>
    <row r="103" spans="1:9" ht="13.8" x14ac:dyDescent="0.3">
      <c r="A103" s="37" t="s">
        <v>230</v>
      </c>
      <c r="B103" s="38" t="s">
        <v>231</v>
      </c>
      <c r="C103" s="9" t="s">
        <v>232</v>
      </c>
      <c r="D103" s="11">
        <v>5820.48</v>
      </c>
      <c r="E103" s="11">
        <f>6669.3</f>
        <v>6669.3</v>
      </c>
      <c r="F103" s="11"/>
      <c r="G103" s="11">
        <v>3783.36</v>
      </c>
      <c r="H103" s="11"/>
      <c r="I103" s="12">
        <f t="shared" si="1"/>
        <v>16273.14</v>
      </c>
    </row>
    <row r="104" spans="1:9" ht="13.8" x14ac:dyDescent="0.3">
      <c r="A104" s="37" t="s">
        <v>233</v>
      </c>
      <c r="B104" s="38" t="s">
        <v>234</v>
      </c>
      <c r="C104" s="9" t="s">
        <v>235</v>
      </c>
      <c r="D104" s="11"/>
      <c r="E104" s="11"/>
      <c r="F104" s="11"/>
      <c r="G104" s="11"/>
      <c r="H104" s="11">
        <v>3360</v>
      </c>
      <c r="I104" s="12">
        <f t="shared" si="1"/>
        <v>3360</v>
      </c>
    </row>
    <row r="105" spans="1:9" ht="13.8" x14ac:dyDescent="0.3">
      <c r="A105" s="37" t="s">
        <v>236</v>
      </c>
      <c r="B105" s="38" t="s">
        <v>237</v>
      </c>
      <c r="C105" s="9" t="s">
        <v>238</v>
      </c>
      <c r="D105" s="11">
        <v>32000</v>
      </c>
      <c r="E105" s="11"/>
      <c r="F105" s="11"/>
      <c r="G105" s="11"/>
      <c r="H105" s="11"/>
      <c r="I105" s="12">
        <f t="shared" si="1"/>
        <v>32000</v>
      </c>
    </row>
    <row r="106" spans="1:9" ht="13.8" x14ac:dyDescent="0.3">
      <c r="A106" s="37" t="s">
        <v>239</v>
      </c>
      <c r="B106" s="38" t="s">
        <v>240</v>
      </c>
      <c r="C106" s="9" t="s">
        <v>19</v>
      </c>
      <c r="D106" s="11">
        <v>20800</v>
      </c>
      <c r="E106" s="11">
        <v>2700</v>
      </c>
      <c r="F106" s="11">
        <v>2700</v>
      </c>
      <c r="G106" s="11"/>
      <c r="H106" s="11">
        <v>4000</v>
      </c>
      <c r="I106" s="12">
        <f t="shared" si="1"/>
        <v>30200</v>
      </c>
    </row>
    <row r="107" spans="1:9" ht="13.8" x14ac:dyDescent="0.3">
      <c r="A107" s="37" t="s">
        <v>241</v>
      </c>
      <c r="B107" s="38" t="s">
        <v>242</v>
      </c>
      <c r="C107" s="9" t="s">
        <v>19</v>
      </c>
      <c r="D107" s="11">
        <v>2600</v>
      </c>
      <c r="E107" s="11"/>
      <c r="F107" s="11"/>
      <c r="G107" s="11"/>
      <c r="H107" s="11"/>
      <c r="I107" s="12">
        <f t="shared" si="1"/>
        <v>2600</v>
      </c>
    </row>
    <row r="108" spans="1:9" ht="13.8" x14ac:dyDescent="0.3">
      <c r="A108" s="37" t="s">
        <v>243</v>
      </c>
      <c r="B108" s="38" t="s">
        <v>244</v>
      </c>
      <c r="C108" s="9" t="s">
        <v>245</v>
      </c>
      <c r="D108" s="11"/>
      <c r="E108" s="11"/>
      <c r="F108" s="11">
        <v>3180</v>
      </c>
      <c r="G108" s="11"/>
      <c r="H108" s="11"/>
      <c r="I108" s="12">
        <f t="shared" si="1"/>
        <v>3180</v>
      </c>
    </row>
    <row r="109" spans="1:9" ht="13.8" x14ac:dyDescent="0.3">
      <c r="A109" s="37" t="s">
        <v>246</v>
      </c>
      <c r="B109" s="38" t="s">
        <v>247</v>
      </c>
      <c r="C109" s="9" t="s">
        <v>44</v>
      </c>
      <c r="D109" s="11">
        <v>8400</v>
      </c>
      <c r="E109" s="11">
        <v>2800</v>
      </c>
      <c r="F109" s="11">
        <v>16800</v>
      </c>
      <c r="G109" s="11"/>
      <c r="H109" s="11"/>
      <c r="I109" s="12">
        <f t="shared" si="1"/>
        <v>28000</v>
      </c>
    </row>
    <row r="110" spans="1:9" ht="13.8" x14ac:dyDescent="0.3">
      <c r="A110" s="37" t="s">
        <v>248</v>
      </c>
      <c r="B110" s="38" t="s">
        <v>249</v>
      </c>
      <c r="C110" s="9" t="s">
        <v>50</v>
      </c>
      <c r="D110" s="11"/>
      <c r="E110" s="11"/>
      <c r="F110" s="11"/>
      <c r="G110" s="11">
        <v>2160</v>
      </c>
      <c r="H110" s="11"/>
      <c r="I110" s="12">
        <f t="shared" si="1"/>
        <v>2160</v>
      </c>
    </row>
    <row r="111" spans="1:9" ht="13.8" x14ac:dyDescent="0.3">
      <c r="A111" s="37" t="s">
        <v>214</v>
      </c>
      <c r="B111" s="1" t="s">
        <v>215</v>
      </c>
      <c r="C111" s="9" t="s">
        <v>19</v>
      </c>
      <c r="D111" s="11"/>
      <c r="E111" s="11"/>
      <c r="F111" s="11"/>
      <c r="G111" s="11">
        <v>6000</v>
      </c>
      <c r="H111" s="11"/>
      <c r="I111" s="12">
        <f t="shared" si="1"/>
        <v>6000</v>
      </c>
    </row>
    <row r="112" spans="1:9" ht="13.8" x14ac:dyDescent="0.3">
      <c r="A112" s="37" t="s">
        <v>250</v>
      </c>
      <c r="B112" s="38" t="s">
        <v>105</v>
      </c>
      <c r="C112" s="9" t="s">
        <v>106</v>
      </c>
      <c r="D112" s="11">
        <v>17000</v>
      </c>
      <c r="E112" s="11"/>
      <c r="F112" s="11"/>
      <c r="G112" s="11"/>
      <c r="H112" s="11"/>
      <c r="I112" s="12">
        <f t="shared" si="1"/>
        <v>17000</v>
      </c>
    </row>
    <row r="113" spans="1:9" ht="13.8" x14ac:dyDescent="0.3">
      <c r="A113" s="37" t="s">
        <v>251</v>
      </c>
      <c r="B113" s="1" t="s">
        <v>63</v>
      </c>
      <c r="C113" s="9" t="s">
        <v>19</v>
      </c>
      <c r="D113" s="11"/>
      <c r="E113" s="11">
        <v>4111.3999999999996</v>
      </c>
      <c r="F113" s="11">
        <v>4563.9799999999996</v>
      </c>
      <c r="G113" s="11"/>
      <c r="H113" s="11"/>
      <c r="I113" s="12">
        <f t="shared" si="1"/>
        <v>8675.3799999999992</v>
      </c>
    </row>
    <row r="114" spans="1:9" ht="13.8" x14ac:dyDescent="0.3">
      <c r="A114" s="37" t="s">
        <v>252</v>
      </c>
      <c r="B114" s="38" t="s">
        <v>253</v>
      </c>
      <c r="C114" s="9" t="s">
        <v>19</v>
      </c>
      <c r="D114" s="11">
        <v>3000</v>
      </c>
      <c r="E114" s="11"/>
      <c r="F114" s="11"/>
      <c r="G114" s="11"/>
      <c r="H114" s="11"/>
      <c r="I114" s="12">
        <f t="shared" si="1"/>
        <v>3000</v>
      </c>
    </row>
    <row r="115" spans="1:9" ht="13.8" x14ac:dyDescent="0.3">
      <c r="A115" s="37" t="s">
        <v>254</v>
      </c>
      <c r="B115" s="38" t="s">
        <v>129</v>
      </c>
      <c r="C115" s="9" t="s">
        <v>130</v>
      </c>
      <c r="D115" s="11">
        <v>5000</v>
      </c>
      <c r="E115" s="11"/>
      <c r="F115" s="11"/>
      <c r="G115" s="11"/>
      <c r="H115" s="11"/>
      <c r="I115" s="12">
        <f t="shared" si="1"/>
        <v>5000</v>
      </c>
    </row>
    <row r="116" spans="1:9" ht="13.8" x14ac:dyDescent="0.3">
      <c r="A116" s="37" t="s">
        <v>255</v>
      </c>
      <c r="B116" s="38" t="s">
        <v>256</v>
      </c>
      <c r="C116" s="9" t="s">
        <v>27</v>
      </c>
      <c r="D116" s="11">
        <v>30000</v>
      </c>
      <c r="E116" s="11"/>
      <c r="F116" s="11">
        <v>36217</v>
      </c>
      <c r="G116" s="11"/>
      <c r="H116" s="11">
        <v>35618</v>
      </c>
      <c r="I116" s="12">
        <f t="shared" si="1"/>
        <v>101835</v>
      </c>
    </row>
    <row r="117" spans="1:9" ht="13.8" x14ac:dyDescent="0.3">
      <c r="A117" s="37" t="s">
        <v>257</v>
      </c>
      <c r="B117" s="38" t="s">
        <v>258</v>
      </c>
      <c r="C117" s="9" t="s">
        <v>170</v>
      </c>
      <c r="D117" s="11">
        <v>27183</v>
      </c>
      <c r="E117" s="11">
        <v>18900</v>
      </c>
      <c r="F117" s="11">
        <v>18667.5</v>
      </c>
      <c r="G117" s="11"/>
      <c r="H117" s="11">
        <v>24502</v>
      </c>
      <c r="I117" s="12">
        <f t="shared" si="1"/>
        <v>89252.5</v>
      </c>
    </row>
    <row r="118" spans="1:9" ht="13.8" x14ac:dyDescent="0.3">
      <c r="A118" s="37" t="s">
        <v>259</v>
      </c>
      <c r="B118" s="1" t="s">
        <v>260</v>
      </c>
      <c r="C118" s="9" t="s">
        <v>44</v>
      </c>
      <c r="D118" s="11">
        <f>43517+10000</f>
        <v>53517</v>
      </c>
      <c r="E118" s="11">
        <f>41032+12060</f>
        <v>53092</v>
      </c>
      <c r="F118" s="11">
        <f>32988+11310</f>
        <v>44298</v>
      </c>
      <c r="G118" s="11"/>
      <c r="H118" s="11">
        <f>35896+16360</f>
        <v>52256</v>
      </c>
      <c r="I118" s="12">
        <f t="shared" si="1"/>
        <v>203163</v>
      </c>
    </row>
    <row r="119" spans="1:9" ht="13.8" x14ac:dyDescent="0.3">
      <c r="A119" s="37" t="s">
        <v>261</v>
      </c>
      <c r="B119" s="38" t="s">
        <v>262</v>
      </c>
      <c r="C119" s="9" t="s">
        <v>130</v>
      </c>
      <c r="D119" s="11"/>
      <c r="E119" s="11">
        <v>35836</v>
      </c>
      <c r="F119" s="11">
        <v>33238.5</v>
      </c>
      <c r="G119" s="11"/>
      <c r="H119" s="11">
        <v>39628</v>
      </c>
      <c r="I119" s="12">
        <f t="shared" si="1"/>
        <v>108702.5</v>
      </c>
    </row>
    <row r="120" spans="1:9" ht="13.8" x14ac:dyDescent="0.3">
      <c r="A120" s="37" t="s">
        <v>263</v>
      </c>
      <c r="B120" s="38" t="s">
        <v>74</v>
      </c>
      <c r="C120" s="9" t="s">
        <v>19</v>
      </c>
      <c r="D120" s="11">
        <f>47927+347087</f>
        <v>395014</v>
      </c>
      <c r="E120" s="11">
        <v>141754</v>
      </c>
      <c r="F120" s="11">
        <v>197487</v>
      </c>
      <c r="G120" s="11"/>
      <c r="H120" s="11">
        <v>289924</v>
      </c>
      <c r="I120" s="12">
        <f t="shared" si="1"/>
        <v>1024179</v>
      </c>
    </row>
    <row r="121" spans="1:9" ht="13.8" x14ac:dyDescent="0.3">
      <c r="A121" s="37" t="s">
        <v>264</v>
      </c>
      <c r="B121" s="38" t="s">
        <v>265</v>
      </c>
      <c r="C121" s="9" t="s">
        <v>27</v>
      </c>
      <c r="D121" s="11">
        <v>15310</v>
      </c>
      <c r="E121" s="11">
        <v>11766</v>
      </c>
      <c r="F121" s="11">
        <v>11017.5</v>
      </c>
      <c r="G121" s="11"/>
      <c r="H121" s="11">
        <v>16940</v>
      </c>
      <c r="I121" s="12">
        <f t="shared" si="1"/>
        <v>55033.5</v>
      </c>
    </row>
    <row r="122" spans="1:9" ht="13.8" x14ac:dyDescent="0.3">
      <c r="A122" s="37" t="s">
        <v>266</v>
      </c>
      <c r="B122" s="38" t="s">
        <v>267</v>
      </c>
      <c r="C122" s="9" t="s">
        <v>72</v>
      </c>
      <c r="D122" s="11">
        <v>28516</v>
      </c>
      <c r="E122" s="11">
        <v>21538</v>
      </c>
      <c r="F122" s="11">
        <v>21012</v>
      </c>
      <c r="G122" s="11"/>
      <c r="H122" s="11">
        <v>22692</v>
      </c>
      <c r="I122" s="12">
        <f>SUM(D122:H122)</f>
        <v>93758</v>
      </c>
    </row>
    <row r="123" spans="1:9" ht="13.8" x14ac:dyDescent="0.3">
      <c r="A123" s="37" t="s">
        <v>268</v>
      </c>
      <c r="B123" s="38" t="s">
        <v>269</v>
      </c>
      <c r="C123" s="9" t="s">
        <v>270</v>
      </c>
      <c r="D123" s="11">
        <v>38395</v>
      </c>
      <c r="E123" s="11">
        <v>28768</v>
      </c>
      <c r="F123" s="11">
        <v>21771</v>
      </c>
      <c r="G123" s="11"/>
      <c r="H123" s="11">
        <v>34020</v>
      </c>
      <c r="I123" s="12">
        <f t="shared" si="1"/>
        <v>122954</v>
      </c>
    </row>
    <row r="124" spans="1:9" ht="13.8" x14ac:dyDescent="0.3">
      <c r="A124" s="37" t="s">
        <v>271</v>
      </c>
      <c r="B124" s="38" t="s">
        <v>272</v>
      </c>
      <c r="C124" s="9" t="s">
        <v>77</v>
      </c>
      <c r="D124" s="11">
        <v>13673</v>
      </c>
      <c r="E124" s="11">
        <v>11246</v>
      </c>
      <c r="F124" s="11">
        <v>8709</v>
      </c>
      <c r="G124" s="11"/>
      <c r="H124" s="11">
        <v>11106</v>
      </c>
      <c r="I124" s="12">
        <f t="shared" si="1"/>
        <v>44734</v>
      </c>
    </row>
    <row r="125" spans="1:9" ht="13.8" x14ac:dyDescent="0.3">
      <c r="A125" s="37" t="s">
        <v>273</v>
      </c>
      <c r="B125" s="38" t="s">
        <v>274</v>
      </c>
      <c r="C125" s="9" t="s">
        <v>19</v>
      </c>
      <c r="D125" s="11">
        <v>107466</v>
      </c>
      <c r="E125" s="11">
        <v>32584.59</v>
      </c>
      <c r="F125" s="11">
        <v>20587</v>
      </c>
      <c r="G125" s="11"/>
      <c r="H125" s="11">
        <v>95000</v>
      </c>
      <c r="I125" s="12">
        <f t="shared" si="1"/>
        <v>255637.59</v>
      </c>
    </row>
    <row r="126" spans="1:9" ht="13.8" x14ac:dyDescent="0.3">
      <c r="A126" s="37" t="s">
        <v>275</v>
      </c>
      <c r="B126" s="38" t="s">
        <v>256</v>
      </c>
      <c r="C126" s="9" t="s">
        <v>19</v>
      </c>
      <c r="D126" s="11">
        <v>258747</v>
      </c>
      <c r="E126" s="11">
        <f>130732+29358</f>
        <v>160090</v>
      </c>
      <c r="F126" s="11">
        <v>182913</v>
      </c>
      <c r="G126" s="11"/>
      <c r="H126" s="11">
        <v>226180</v>
      </c>
      <c r="I126" s="12">
        <f t="shared" si="1"/>
        <v>827930</v>
      </c>
    </row>
    <row r="127" spans="1:9" ht="13.8" x14ac:dyDescent="0.3">
      <c r="A127" s="37" t="s">
        <v>276</v>
      </c>
      <c r="B127" s="38" t="s">
        <v>150</v>
      </c>
      <c r="C127" s="9" t="s">
        <v>19</v>
      </c>
      <c r="D127" s="11">
        <f>210998</f>
        <v>210998</v>
      </c>
      <c r="E127" s="11">
        <f>55324</f>
        <v>55324</v>
      </c>
      <c r="F127" s="11">
        <f>66733.5</f>
        <v>66733.5</v>
      </c>
      <c r="G127" s="11">
        <f>41040+12528</f>
        <v>53568</v>
      </c>
      <c r="H127" s="11">
        <f>36000+44910+15000+10+190000</f>
        <v>285920</v>
      </c>
      <c r="I127" s="12">
        <f t="shared" si="1"/>
        <v>672543.5</v>
      </c>
    </row>
    <row r="128" spans="1:9" s="54" customFormat="1" ht="13.8" x14ac:dyDescent="0.3">
      <c r="A128" s="49" t="s">
        <v>277</v>
      </c>
      <c r="B128" s="50" t="s">
        <v>278</v>
      </c>
      <c r="C128" s="51" t="s">
        <v>27</v>
      </c>
      <c r="D128" s="52"/>
      <c r="E128" s="52">
        <v>7557</v>
      </c>
      <c r="F128" s="52">
        <v>2918.25</v>
      </c>
      <c r="G128" s="52"/>
      <c r="H128" s="52"/>
      <c r="I128" s="53">
        <f t="shared" si="1"/>
        <v>10475.25</v>
      </c>
    </row>
    <row r="129" spans="1:9" ht="13.8" x14ac:dyDescent="0.3">
      <c r="A129" s="37" t="s">
        <v>279</v>
      </c>
      <c r="B129" s="38" t="s">
        <v>280</v>
      </c>
      <c r="C129" s="9" t="s">
        <v>19</v>
      </c>
      <c r="D129" s="11"/>
      <c r="E129" s="11"/>
      <c r="F129" s="11"/>
      <c r="G129" s="11">
        <v>20400</v>
      </c>
      <c r="H129" s="11">
        <v>20000</v>
      </c>
      <c r="I129" s="12">
        <f t="shared" si="1"/>
        <v>40400</v>
      </c>
    </row>
    <row r="130" spans="1:9" ht="13.8" x14ac:dyDescent="0.3">
      <c r="A130" s="37" t="s">
        <v>281</v>
      </c>
      <c r="B130" s="38" t="s">
        <v>282</v>
      </c>
      <c r="C130" s="9" t="s">
        <v>19</v>
      </c>
      <c r="D130" s="11">
        <v>15000</v>
      </c>
      <c r="E130" s="11"/>
      <c r="F130" s="11"/>
      <c r="G130" s="11"/>
      <c r="H130" s="11"/>
      <c r="I130" s="12">
        <f t="shared" ref="I130:I193" si="2">SUM(D130:H130)</f>
        <v>15000</v>
      </c>
    </row>
    <row r="131" spans="1:9" ht="13.8" x14ac:dyDescent="0.3">
      <c r="A131" s="37" t="s">
        <v>283</v>
      </c>
      <c r="B131" s="38" t="s">
        <v>284</v>
      </c>
      <c r="C131" s="9" t="s">
        <v>285</v>
      </c>
      <c r="D131" s="11"/>
      <c r="E131" s="11"/>
      <c r="F131" s="11"/>
      <c r="G131" s="11"/>
      <c r="H131" s="11">
        <v>5000</v>
      </c>
      <c r="I131" s="12">
        <f t="shared" si="2"/>
        <v>5000</v>
      </c>
    </row>
    <row r="132" spans="1:9" ht="13.8" x14ac:dyDescent="0.3">
      <c r="A132" s="37"/>
      <c r="B132" s="38"/>
      <c r="C132" s="9"/>
      <c r="D132" s="11"/>
      <c r="E132" s="11"/>
      <c r="F132" s="11"/>
      <c r="G132" s="11"/>
      <c r="H132" s="11"/>
      <c r="I132" s="12">
        <f t="shared" si="2"/>
        <v>0</v>
      </c>
    </row>
    <row r="133" spans="1:9" ht="13.8" x14ac:dyDescent="0.3">
      <c r="A133" s="37"/>
      <c r="B133" s="38"/>
      <c r="C133" s="9"/>
      <c r="D133" s="11"/>
      <c r="E133" s="11"/>
      <c r="F133" s="11"/>
      <c r="G133" s="11"/>
      <c r="H133" s="11"/>
      <c r="I133" s="12">
        <f t="shared" si="2"/>
        <v>0</v>
      </c>
    </row>
    <row r="134" spans="1:9" ht="13.8" x14ac:dyDescent="0.3">
      <c r="A134" s="37"/>
      <c r="B134" s="38"/>
      <c r="C134" s="9"/>
      <c r="D134" s="11"/>
      <c r="E134" s="11"/>
      <c r="F134" s="11"/>
      <c r="G134" s="11"/>
      <c r="H134" s="11"/>
      <c r="I134" s="12">
        <f t="shared" si="2"/>
        <v>0</v>
      </c>
    </row>
    <row r="135" spans="1:9" ht="13.8" x14ac:dyDescent="0.3">
      <c r="A135" s="37"/>
      <c r="B135" s="38"/>
      <c r="C135" s="9"/>
      <c r="D135" s="11"/>
      <c r="E135" s="11"/>
      <c r="F135" s="11"/>
      <c r="G135" s="11"/>
      <c r="H135" s="11"/>
      <c r="I135" s="12">
        <f t="shared" si="2"/>
        <v>0</v>
      </c>
    </row>
    <row r="136" spans="1:9" ht="13.8" x14ac:dyDescent="0.3">
      <c r="A136" s="37"/>
      <c r="B136" s="38"/>
      <c r="C136" s="9"/>
      <c r="D136" s="11"/>
      <c r="E136" s="11"/>
      <c r="F136" s="11"/>
      <c r="G136" s="11"/>
      <c r="H136" s="11"/>
      <c r="I136" s="12">
        <f t="shared" si="2"/>
        <v>0</v>
      </c>
    </row>
    <row r="137" spans="1:9" ht="13.8" x14ac:dyDescent="0.3">
      <c r="A137" s="37"/>
      <c r="B137" s="38"/>
      <c r="C137" s="9"/>
      <c r="D137" s="11"/>
      <c r="E137" s="11"/>
      <c r="F137" s="11"/>
      <c r="G137" s="11"/>
      <c r="H137" s="11"/>
      <c r="I137" s="12">
        <f t="shared" si="2"/>
        <v>0</v>
      </c>
    </row>
    <row r="138" spans="1:9" ht="13.8" x14ac:dyDescent="0.3">
      <c r="A138" s="37"/>
      <c r="B138" s="38"/>
      <c r="C138" s="9"/>
      <c r="D138" s="11"/>
      <c r="E138" s="11"/>
      <c r="F138" s="11"/>
      <c r="G138" s="11"/>
      <c r="H138" s="11"/>
      <c r="I138" s="12">
        <f t="shared" si="2"/>
        <v>0</v>
      </c>
    </row>
    <row r="139" spans="1:9" ht="13.8" x14ac:dyDescent="0.3">
      <c r="A139" s="37"/>
      <c r="B139" s="38"/>
      <c r="C139" s="9"/>
      <c r="D139" s="11"/>
      <c r="E139" s="11"/>
      <c r="F139" s="11"/>
      <c r="G139" s="11"/>
      <c r="H139" s="11"/>
      <c r="I139" s="12">
        <f t="shared" si="2"/>
        <v>0</v>
      </c>
    </row>
    <row r="140" spans="1:9" ht="13.8" x14ac:dyDescent="0.3">
      <c r="A140" s="37"/>
      <c r="B140" s="38"/>
      <c r="C140" s="9"/>
      <c r="D140" s="11"/>
      <c r="E140" s="11"/>
      <c r="F140" s="11"/>
      <c r="G140" s="11"/>
      <c r="H140" s="11"/>
      <c r="I140" s="12">
        <f t="shared" si="2"/>
        <v>0</v>
      </c>
    </row>
    <row r="141" spans="1:9" ht="13.8" x14ac:dyDescent="0.3">
      <c r="A141" s="37"/>
      <c r="B141" s="38"/>
      <c r="C141" s="9"/>
      <c r="D141" s="11"/>
      <c r="E141" s="11"/>
      <c r="F141" s="11"/>
      <c r="G141" s="11"/>
      <c r="H141" s="11"/>
      <c r="I141" s="12">
        <f t="shared" si="2"/>
        <v>0</v>
      </c>
    </row>
    <row r="142" spans="1:9" ht="13.8" x14ac:dyDescent="0.3">
      <c r="A142" s="37"/>
      <c r="B142" s="38"/>
      <c r="C142" s="9"/>
      <c r="D142" s="11"/>
      <c r="E142" s="11"/>
      <c r="F142" s="11"/>
      <c r="G142" s="11"/>
      <c r="H142" s="11"/>
      <c r="I142" s="12">
        <f t="shared" si="2"/>
        <v>0</v>
      </c>
    </row>
    <row r="143" spans="1:9" ht="13.8" x14ac:dyDescent="0.3">
      <c r="A143" s="37"/>
      <c r="B143" s="38"/>
      <c r="C143" s="9"/>
      <c r="D143" s="11"/>
      <c r="E143" s="11"/>
      <c r="F143" s="11"/>
      <c r="G143" s="11"/>
      <c r="H143" s="11"/>
      <c r="I143" s="12">
        <f t="shared" si="2"/>
        <v>0</v>
      </c>
    </row>
    <row r="144" spans="1:9" ht="13.8" x14ac:dyDescent="0.3">
      <c r="A144" s="37"/>
      <c r="B144" s="38"/>
      <c r="C144" s="9"/>
      <c r="D144" s="11"/>
      <c r="E144" s="11"/>
      <c r="F144" s="11"/>
      <c r="G144" s="11"/>
      <c r="H144" s="11"/>
      <c r="I144" s="12">
        <f t="shared" si="2"/>
        <v>0</v>
      </c>
    </row>
    <row r="145" spans="1:9" ht="13.8" x14ac:dyDescent="0.3">
      <c r="A145" s="37"/>
      <c r="B145" s="38"/>
      <c r="C145" s="9"/>
      <c r="D145" s="11"/>
      <c r="E145" s="11"/>
      <c r="F145" s="11"/>
      <c r="G145" s="11"/>
      <c r="H145" s="11"/>
      <c r="I145" s="12">
        <f t="shared" si="2"/>
        <v>0</v>
      </c>
    </row>
    <row r="146" spans="1:9" ht="13.8" x14ac:dyDescent="0.3">
      <c r="A146" s="37"/>
      <c r="B146" s="38"/>
      <c r="C146" s="9"/>
      <c r="D146" s="11"/>
      <c r="E146" s="11"/>
      <c r="F146" s="11"/>
      <c r="G146" s="11"/>
      <c r="H146" s="11"/>
      <c r="I146" s="12">
        <f t="shared" si="2"/>
        <v>0</v>
      </c>
    </row>
    <row r="147" spans="1:9" ht="13.8" x14ac:dyDescent="0.3">
      <c r="A147" s="37"/>
      <c r="B147" s="38"/>
      <c r="C147" s="9"/>
      <c r="D147" s="11"/>
      <c r="E147" s="11"/>
      <c r="F147" s="11"/>
      <c r="G147" s="11"/>
      <c r="H147" s="11"/>
      <c r="I147" s="12">
        <f t="shared" si="2"/>
        <v>0</v>
      </c>
    </row>
    <row r="148" spans="1:9" ht="13.8" x14ac:dyDescent="0.3">
      <c r="A148" s="37"/>
      <c r="B148" s="38"/>
      <c r="C148" s="9"/>
      <c r="D148" s="11"/>
      <c r="E148" s="11"/>
      <c r="F148" s="11"/>
      <c r="G148" s="11"/>
      <c r="H148" s="11"/>
      <c r="I148" s="12">
        <f t="shared" si="2"/>
        <v>0</v>
      </c>
    </row>
    <row r="149" spans="1:9" ht="13.8" x14ac:dyDescent="0.3">
      <c r="A149" s="37"/>
      <c r="B149" s="38"/>
      <c r="C149" s="9"/>
      <c r="D149" s="11"/>
      <c r="E149" s="11"/>
      <c r="F149" s="11"/>
      <c r="G149" s="11"/>
      <c r="H149" s="11"/>
      <c r="I149" s="12">
        <f t="shared" si="2"/>
        <v>0</v>
      </c>
    </row>
    <row r="150" spans="1:9" ht="13.8" x14ac:dyDescent="0.3">
      <c r="A150" s="37"/>
      <c r="B150" s="38"/>
      <c r="C150" s="9"/>
      <c r="D150" s="11"/>
      <c r="E150" s="11"/>
      <c r="F150" s="11"/>
      <c r="G150" s="11"/>
      <c r="H150" s="11"/>
      <c r="I150" s="12">
        <f t="shared" si="2"/>
        <v>0</v>
      </c>
    </row>
    <row r="151" spans="1:9" ht="13.8" x14ac:dyDescent="0.3">
      <c r="A151" s="37"/>
      <c r="B151" s="38"/>
      <c r="C151" s="9"/>
      <c r="D151" s="11"/>
      <c r="E151" s="11"/>
      <c r="F151" s="11"/>
      <c r="G151" s="11"/>
      <c r="H151" s="11"/>
      <c r="I151" s="12">
        <f t="shared" si="2"/>
        <v>0</v>
      </c>
    </row>
    <row r="152" spans="1:9" ht="13.8" x14ac:dyDescent="0.3">
      <c r="A152" s="37"/>
      <c r="B152" s="38"/>
      <c r="C152" s="9"/>
      <c r="D152" s="11"/>
      <c r="E152" s="11"/>
      <c r="F152" s="11"/>
      <c r="G152" s="11"/>
      <c r="H152" s="11"/>
      <c r="I152" s="12">
        <f t="shared" si="2"/>
        <v>0</v>
      </c>
    </row>
    <row r="153" spans="1:9" ht="13.8" x14ac:dyDescent="0.3">
      <c r="A153" s="37"/>
      <c r="B153" s="38"/>
      <c r="C153" s="9"/>
      <c r="D153" s="11"/>
      <c r="E153" s="11"/>
      <c r="F153" s="11"/>
      <c r="G153" s="11"/>
      <c r="H153" s="11"/>
      <c r="I153" s="12">
        <f t="shared" si="2"/>
        <v>0</v>
      </c>
    </row>
    <row r="154" spans="1:9" ht="13.8" x14ac:dyDescent="0.3">
      <c r="A154" s="37"/>
      <c r="B154" s="38"/>
      <c r="C154" s="9"/>
      <c r="D154" s="11"/>
      <c r="E154" s="11"/>
      <c r="F154" s="11"/>
      <c r="G154" s="11"/>
      <c r="H154" s="11"/>
      <c r="I154" s="12">
        <f t="shared" si="2"/>
        <v>0</v>
      </c>
    </row>
    <row r="155" spans="1:9" ht="13.8" x14ac:dyDescent="0.3">
      <c r="A155" s="37"/>
      <c r="B155" s="38"/>
      <c r="C155" s="9"/>
      <c r="D155" s="11"/>
      <c r="E155" s="11"/>
      <c r="F155" s="11"/>
      <c r="G155" s="11"/>
      <c r="H155" s="11"/>
      <c r="I155" s="12">
        <f t="shared" si="2"/>
        <v>0</v>
      </c>
    </row>
    <row r="156" spans="1:9" ht="13.8" x14ac:dyDescent="0.3">
      <c r="A156" s="37"/>
      <c r="B156" s="38"/>
      <c r="C156" s="9"/>
      <c r="D156" s="11"/>
      <c r="E156" s="11"/>
      <c r="F156" s="11"/>
      <c r="G156" s="11"/>
      <c r="H156" s="11"/>
      <c r="I156" s="12">
        <f t="shared" si="2"/>
        <v>0</v>
      </c>
    </row>
    <row r="157" spans="1:9" ht="13.8" x14ac:dyDescent="0.3">
      <c r="A157" s="37"/>
      <c r="B157" s="38"/>
      <c r="C157" s="9"/>
      <c r="D157" s="11"/>
      <c r="E157" s="11"/>
      <c r="F157" s="11"/>
      <c r="G157" s="11"/>
      <c r="H157" s="11"/>
      <c r="I157" s="12">
        <f t="shared" si="2"/>
        <v>0</v>
      </c>
    </row>
    <row r="158" spans="1:9" ht="13.8" x14ac:dyDescent="0.3">
      <c r="A158" s="37"/>
      <c r="B158" s="38"/>
      <c r="C158" s="9"/>
      <c r="D158" s="11"/>
      <c r="E158" s="11"/>
      <c r="F158" s="11"/>
      <c r="G158" s="11"/>
      <c r="H158" s="11"/>
      <c r="I158" s="12">
        <f t="shared" si="2"/>
        <v>0</v>
      </c>
    </row>
    <row r="159" spans="1:9" ht="13.8" x14ac:dyDescent="0.3">
      <c r="A159" s="37"/>
      <c r="B159" s="38"/>
      <c r="C159" s="9"/>
      <c r="D159" s="11"/>
      <c r="E159" s="11"/>
      <c r="F159" s="11"/>
      <c r="G159" s="11"/>
      <c r="H159" s="11"/>
      <c r="I159" s="12">
        <f t="shared" si="2"/>
        <v>0</v>
      </c>
    </row>
    <row r="160" spans="1:9" ht="13.8" x14ac:dyDescent="0.3">
      <c r="A160" s="37"/>
      <c r="B160" s="38"/>
      <c r="C160" s="9"/>
      <c r="D160" s="11"/>
      <c r="E160" s="11"/>
      <c r="F160" s="11"/>
      <c r="G160" s="11"/>
      <c r="H160" s="11"/>
      <c r="I160" s="12">
        <f t="shared" si="2"/>
        <v>0</v>
      </c>
    </row>
    <row r="161" spans="1:9" ht="13.8" x14ac:dyDescent="0.3">
      <c r="A161" s="37"/>
      <c r="B161" s="38"/>
      <c r="C161" s="9"/>
      <c r="D161" s="11"/>
      <c r="E161" s="11"/>
      <c r="F161" s="11"/>
      <c r="G161" s="11"/>
      <c r="H161" s="11"/>
      <c r="I161" s="12">
        <f t="shared" si="2"/>
        <v>0</v>
      </c>
    </row>
    <row r="162" spans="1:9" ht="13.8" x14ac:dyDescent="0.3">
      <c r="A162" s="37"/>
      <c r="B162" s="38"/>
      <c r="C162" s="9"/>
      <c r="D162" s="11"/>
      <c r="E162" s="11"/>
      <c r="F162" s="11"/>
      <c r="G162" s="11"/>
      <c r="H162" s="11"/>
      <c r="I162" s="12">
        <f t="shared" si="2"/>
        <v>0</v>
      </c>
    </row>
    <row r="163" spans="1:9" ht="13.8" x14ac:dyDescent="0.3">
      <c r="A163" s="37"/>
      <c r="B163" s="38"/>
      <c r="C163" s="9"/>
      <c r="D163" s="11"/>
      <c r="E163" s="11"/>
      <c r="F163" s="11"/>
      <c r="G163" s="11"/>
      <c r="H163" s="11"/>
      <c r="I163" s="12">
        <f t="shared" si="2"/>
        <v>0</v>
      </c>
    </row>
    <row r="164" spans="1:9" ht="13.8" x14ac:dyDescent="0.3">
      <c r="A164" s="37"/>
      <c r="B164" s="38"/>
      <c r="C164" s="9"/>
      <c r="D164" s="11"/>
      <c r="E164" s="11"/>
      <c r="F164" s="11"/>
      <c r="G164" s="11"/>
      <c r="H164" s="11"/>
      <c r="I164" s="12">
        <f t="shared" si="2"/>
        <v>0</v>
      </c>
    </row>
    <row r="165" spans="1:9" ht="13.8" x14ac:dyDescent="0.3">
      <c r="A165" s="37"/>
      <c r="B165" s="38"/>
      <c r="C165" s="9"/>
      <c r="D165" s="11"/>
      <c r="E165" s="11"/>
      <c r="F165" s="11"/>
      <c r="G165" s="11"/>
      <c r="H165" s="11"/>
      <c r="I165" s="12">
        <f t="shared" si="2"/>
        <v>0</v>
      </c>
    </row>
    <row r="166" spans="1:9" ht="13.8" x14ac:dyDescent="0.3">
      <c r="A166" s="37"/>
      <c r="B166" s="38"/>
      <c r="C166" s="9"/>
      <c r="D166" s="11"/>
      <c r="E166" s="11"/>
      <c r="F166" s="11"/>
      <c r="G166" s="11"/>
      <c r="H166" s="11"/>
      <c r="I166" s="12">
        <f t="shared" si="2"/>
        <v>0</v>
      </c>
    </row>
    <row r="167" spans="1:9" ht="13.8" x14ac:dyDescent="0.3">
      <c r="A167" s="37"/>
      <c r="B167" s="38"/>
      <c r="C167" s="9"/>
      <c r="D167" s="11"/>
      <c r="E167" s="11"/>
      <c r="F167" s="11"/>
      <c r="G167" s="11"/>
      <c r="H167" s="11"/>
      <c r="I167" s="12">
        <f t="shared" si="2"/>
        <v>0</v>
      </c>
    </row>
    <row r="168" spans="1:9" ht="13.8" x14ac:dyDescent="0.3">
      <c r="A168" s="37"/>
      <c r="B168" s="38"/>
      <c r="C168" s="9"/>
      <c r="D168" s="11"/>
      <c r="E168" s="11"/>
      <c r="F168" s="11"/>
      <c r="G168" s="11"/>
      <c r="H168" s="11"/>
      <c r="I168" s="12">
        <f t="shared" si="2"/>
        <v>0</v>
      </c>
    </row>
    <row r="169" spans="1:9" ht="13.8" x14ac:dyDescent="0.3">
      <c r="A169" s="37"/>
      <c r="B169" s="38"/>
      <c r="C169" s="9"/>
      <c r="D169" s="11"/>
      <c r="E169" s="11"/>
      <c r="F169" s="11"/>
      <c r="G169" s="11"/>
      <c r="H169" s="11"/>
      <c r="I169" s="12">
        <f t="shared" si="2"/>
        <v>0</v>
      </c>
    </row>
    <row r="170" spans="1:9" ht="13.8" x14ac:dyDescent="0.3">
      <c r="A170" s="37"/>
      <c r="B170" s="38"/>
      <c r="C170" s="9"/>
      <c r="D170" s="11"/>
      <c r="E170" s="11"/>
      <c r="F170" s="11"/>
      <c r="G170" s="11"/>
      <c r="H170" s="11"/>
      <c r="I170" s="12">
        <f t="shared" si="2"/>
        <v>0</v>
      </c>
    </row>
    <row r="171" spans="1:9" ht="13.8" x14ac:dyDescent="0.3">
      <c r="A171" s="37"/>
      <c r="B171" s="38"/>
      <c r="C171" s="9"/>
      <c r="D171" s="11"/>
      <c r="E171" s="11"/>
      <c r="F171" s="11"/>
      <c r="G171" s="11"/>
      <c r="H171" s="11"/>
      <c r="I171" s="12">
        <f t="shared" si="2"/>
        <v>0</v>
      </c>
    </row>
    <row r="172" spans="1:9" ht="13.8" x14ac:dyDescent="0.3">
      <c r="A172" s="37"/>
      <c r="B172" s="38"/>
      <c r="C172" s="9"/>
      <c r="D172" s="11"/>
      <c r="E172" s="11"/>
      <c r="F172" s="11"/>
      <c r="G172" s="11"/>
      <c r="H172" s="11"/>
      <c r="I172" s="12">
        <f t="shared" si="2"/>
        <v>0</v>
      </c>
    </row>
    <row r="173" spans="1:9" ht="13.8" x14ac:dyDescent="0.3">
      <c r="A173" s="37"/>
      <c r="B173" s="38"/>
      <c r="C173" s="9"/>
      <c r="D173" s="11"/>
      <c r="E173" s="11"/>
      <c r="F173" s="11"/>
      <c r="G173" s="11"/>
      <c r="H173" s="11"/>
      <c r="I173" s="12">
        <f t="shared" si="2"/>
        <v>0</v>
      </c>
    </row>
    <row r="174" spans="1:9" ht="13.8" x14ac:dyDescent="0.3">
      <c r="A174" s="37"/>
      <c r="B174" s="38"/>
      <c r="C174" s="9"/>
      <c r="D174" s="11"/>
      <c r="E174" s="11"/>
      <c r="F174" s="11"/>
      <c r="G174" s="11"/>
      <c r="H174" s="11"/>
      <c r="I174" s="12">
        <f t="shared" si="2"/>
        <v>0</v>
      </c>
    </row>
    <row r="175" spans="1:9" ht="13.8" x14ac:dyDescent="0.3">
      <c r="A175" s="37"/>
      <c r="B175" s="38"/>
      <c r="C175" s="9"/>
      <c r="D175" s="11"/>
      <c r="E175" s="11"/>
      <c r="F175" s="11"/>
      <c r="G175" s="11"/>
      <c r="H175" s="11"/>
      <c r="I175" s="12">
        <f t="shared" si="2"/>
        <v>0</v>
      </c>
    </row>
    <row r="176" spans="1:9" ht="13.8" x14ac:dyDescent="0.3">
      <c r="A176" s="37"/>
      <c r="B176" s="38"/>
      <c r="C176" s="9"/>
      <c r="D176" s="11"/>
      <c r="E176" s="11"/>
      <c r="F176" s="11"/>
      <c r="G176" s="11"/>
      <c r="H176" s="11"/>
      <c r="I176" s="12">
        <f t="shared" si="2"/>
        <v>0</v>
      </c>
    </row>
    <row r="177" spans="1:9" ht="13.8" x14ac:dyDescent="0.3">
      <c r="A177" s="37"/>
      <c r="B177" s="38"/>
      <c r="C177" s="9"/>
      <c r="D177" s="11"/>
      <c r="E177" s="11"/>
      <c r="F177" s="11"/>
      <c r="G177" s="11"/>
      <c r="H177" s="11"/>
      <c r="I177" s="12">
        <f t="shared" si="2"/>
        <v>0</v>
      </c>
    </row>
    <row r="178" spans="1:9" ht="13.8" x14ac:dyDescent="0.3">
      <c r="A178" s="37"/>
      <c r="B178" s="38"/>
      <c r="C178" s="9"/>
      <c r="D178" s="11"/>
      <c r="E178" s="11"/>
      <c r="F178" s="11"/>
      <c r="G178" s="11"/>
      <c r="H178" s="11"/>
      <c r="I178" s="12">
        <f t="shared" si="2"/>
        <v>0</v>
      </c>
    </row>
    <row r="179" spans="1:9" ht="13.8" x14ac:dyDescent="0.3">
      <c r="A179" s="37"/>
      <c r="B179" s="38"/>
      <c r="C179" s="9"/>
      <c r="D179" s="11"/>
      <c r="E179" s="11"/>
      <c r="F179" s="11"/>
      <c r="G179" s="11"/>
      <c r="H179" s="11"/>
      <c r="I179" s="12">
        <f t="shared" si="2"/>
        <v>0</v>
      </c>
    </row>
    <row r="180" spans="1:9" ht="13.8" x14ac:dyDescent="0.3">
      <c r="A180" s="37"/>
      <c r="B180" s="38"/>
      <c r="C180" s="9"/>
      <c r="D180" s="11"/>
      <c r="E180" s="11"/>
      <c r="F180" s="11"/>
      <c r="G180" s="11"/>
      <c r="H180" s="11"/>
      <c r="I180" s="12">
        <f t="shared" si="2"/>
        <v>0</v>
      </c>
    </row>
    <row r="181" spans="1:9" ht="13.8" x14ac:dyDescent="0.3">
      <c r="A181" s="37"/>
      <c r="B181" s="38"/>
      <c r="C181" s="9"/>
      <c r="D181" s="11"/>
      <c r="E181" s="11"/>
      <c r="F181" s="11"/>
      <c r="G181" s="11"/>
      <c r="H181" s="11"/>
      <c r="I181" s="12">
        <f t="shared" si="2"/>
        <v>0</v>
      </c>
    </row>
    <row r="182" spans="1:9" ht="13.8" x14ac:dyDescent="0.3">
      <c r="A182" s="37"/>
      <c r="B182" s="38"/>
      <c r="C182" s="9"/>
      <c r="D182" s="11"/>
      <c r="E182" s="11"/>
      <c r="F182" s="11"/>
      <c r="G182" s="11"/>
      <c r="H182" s="11"/>
      <c r="I182" s="12">
        <f t="shared" si="2"/>
        <v>0</v>
      </c>
    </row>
    <row r="183" spans="1:9" ht="13.8" x14ac:dyDescent="0.3">
      <c r="A183" s="37"/>
      <c r="B183" s="38"/>
      <c r="C183" s="9"/>
      <c r="D183" s="11"/>
      <c r="E183" s="11"/>
      <c r="F183" s="11"/>
      <c r="G183" s="11"/>
      <c r="H183" s="11"/>
      <c r="I183" s="12">
        <f t="shared" si="2"/>
        <v>0</v>
      </c>
    </row>
    <row r="184" spans="1:9" ht="13.8" x14ac:dyDescent="0.3">
      <c r="A184" s="37"/>
      <c r="B184" s="38"/>
      <c r="C184" s="9"/>
      <c r="D184" s="11"/>
      <c r="E184" s="11"/>
      <c r="F184" s="11"/>
      <c r="G184" s="11"/>
      <c r="H184" s="11"/>
      <c r="I184" s="12">
        <f t="shared" si="2"/>
        <v>0</v>
      </c>
    </row>
    <row r="185" spans="1:9" ht="13.8" x14ac:dyDescent="0.3">
      <c r="A185" s="37"/>
      <c r="B185" s="38"/>
      <c r="C185" s="9"/>
      <c r="D185" s="11"/>
      <c r="E185" s="11"/>
      <c r="F185" s="11"/>
      <c r="G185" s="11"/>
      <c r="H185" s="11"/>
      <c r="I185" s="12">
        <f t="shared" si="2"/>
        <v>0</v>
      </c>
    </row>
    <row r="186" spans="1:9" ht="13.8" x14ac:dyDescent="0.3">
      <c r="A186" s="37"/>
      <c r="B186" s="38"/>
      <c r="C186" s="9"/>
      <c r="D186" s="11"/>
      <c r="E186" s="11"/>
      <c r="F186" s="11"/>
      <c r="G186" s="11"/>
      <c r="H186" s="11"/>
      <c r="I186" s="12">
        <f t="shared" si="2"/>
        <v>0</v>
      </c>
    </row>
    <row r="187" spans="1:9" ht="13.8" x14ac:dyDescent="0.3">
      <c r="A187" s="37"/>
      <c r="B187" s="38"/>
      <c r="C187" s="9"/>
      <c r="D187" s="11"/>
      <c r="E187" s="11"/>
      <c r="F187" s="11"/>
      <c r="G187" s="11"/>
      <c r="H187" s="11"/>
      <c r="I187" s="12">
        <f t="shared" si="2"/>
        <v>0</v>
      </c>
    </row>
    <row r="188" spans="1:9" ht="13.8" x14ac:dyDescent="0.3">
      <c r="A188" s="37"/>
      <c r="B188" s="38"/>
      <c r="C188" s="9"/>
      <c r="D188" s="11"/>
      <c r="E188" s="11"/>
      <c r="F188" s="11"/>
      <c r="G188" s="11"/>
      <c r="H188" s="11"/>
      <c r="I188" s="12">
        <f t="shared" si="2"/>
        <v>0</v>
      </c>
    </row>
    <row r="189" spans="1:9" ht="13.8" x14ac:dyDescent="0.3">
      <c r="A189" s="37"/>
      <c r="B189" s="38"/>
      <c r="C189" s="9"/>
      <c r="D189" s="11"/>
      <c r="E189" s="11"/>
      <c r="F189" s="11"/>
      <c r="G189" s="11"/>
      <c r="H189" s="11"/>
      <c r="I189" s="12">
        <f t="shared" si="2"/>
        <v>0</v>
      </c>
    </row>
    <row r="190" spans="1:9" ht="13.8" x14ac:dyDescent="0.3">
      <c r="A190" s="37"/>
      <c r="B190" s="38"/>
      <c r="C190" s="9"/>
      <c r="D190" s="11"/>
      <c r="E190" s="11"/>
      <c r="F190" s="11"/>
      <c r="G190" s="11"/>
      <c r="H190" s="11"/>
      <c r="I190" s="12">
        <f t="shared" si="2"/>
        <v>0</v>
      </c>
    </row>
    <row r="191" spans="1:9" ht="13.8" x14ac:dyDescent="0.3">
      <c r="A191" s="37"/>
      <c r="B191" s="38"/>
      <c r="C191" s="9"/>
      <c r="D191" s="11"/>
      <c r="E191" s="11"/>
      <c r="F191" s="11"/>
      <c r="G191" s="11"/>
      <c r="H191" s="11"/>
      <c r="I191" s="12">
        <f t="shared" si="2"/>
        <v>0</v>
      </c>
    </row>
    <row r="192" spans="1:9" ht="13.8" x14ac:dyDescent="0.3">
      <c r="A192" s="37"/>
      <c r="B192" s="38"/>
      <c r="C192" s="9"/>
      <c r="D192" s="11"/>
      <c r="E192" s="11"/>
      <c r="F192" s="11"/>
      <c r="G192" s="11"/>
      <c r="H192" s="11"/>
      <c r="I192" s="12">
        <f t="shared" si="2"/>
        <v>0</v>
      </c>
    </row>
    <row r="193" spans="1:9" ht="13.8" x14ac:dyDescent="0.3">
      <c r="A193" s="37"/>
      <c r="B193" s="38"/>
      <c r="C193" s="9"/>
      <c r="D193" s="11"/>
      <c r="E193" s="11"/>
      <c r="F193" s="11"/>
      <c r="G193" s="11"/>
      <c r="H193" s="11"/>
      <c r="I193" s="12">
        <f t="shared" si="2"/>
        <v>0</v>
      </c>
    </row>
    <row r="194" spans="1:9" ht="13.8" x14ac:dyDescent="0.3">
      <c r="A194" s="37"/>
      <c r="B194" s="38"/>
      <c r="C194" s="9"/>
      <c r="D194" s="11"/>
      <c r="E194" s="11"/>
      <c r="F194" s="11"/>
      <c r="G194" s="11"/>
      <c r="H194" s="11"/>
      <c r="I194" s="12">
        <f t="shared" ref="I194:I257" si="3">SUM(D194:H194)</f>
        <v>0</v>
      </c>
    </row>
    <row r="195" spans="1:9" ht="13.8" x14ac:dyDescent="0.3">
      <c r="A195" s="37"/>
      <c r="B195" s="38"/>
      <c r="C195" s="9"/>
      <c r="D195" s="11"/>
      <c r="E195" s="11"/>
      <c r="F195" s="11"/>
      <c r="G195" s="11"/>
      <c r="H195" s="11"/>
      <c r="I195" s="12">
        <f t="shared" si="3"/>
        <v>0</v>
      </c>
    </row>
    <row r="196" spans="1:9" ht="13.8" x14ac:dyDescent="0.3">
      <c r="A196" s="37"/>
      <c r="B196" s="38"/>
      <c r="C196" s="9"/>
      <c r="D196" s="11"/>
      <c r="E196" s="11"/>
      <c r="F196" s="11"/>
      <c r="G196" s="11"/>
      <c r="H196" s="11"/>
      <c r="I196" s="12">
        <f t="shared" si="3"/>
        <v>0</v>
      </c>
    </row>
    <row r="197" spans="1:9" ht="13.8" x14ac:dyDescent="0.3">
      <c r="A197" s="37"/>
      <c r="B197" s="38"/>
      <c r="C197" s="9"/>
      <c r="D197" s="11"/>
      <c r="E197" s="11"/>
      <c r="F197" s="11"/>
      <c r="G197" s="11"/>
      <c r="H197" s="11"/>
      <c r="I197" s="12">
        <f t="shared" si="3"/>
        <v>0</v>
      </c>
    </row>
    <row r="198" spans="1:9" ht="13.8" x14ac:dyDescent="0.3">
      <c r="A198" s="37"/>
      <c r="B198" s="38"/>
      <c r="C198" s="9"/>
      <c r="D198" s="11"/>
      <c r="E198" s="11"/>
      <c r="F198" s="11"/>
      <c r="G198" s="11"/>
      <c r="H198" s="11"/>
      <c r="I198" s="12">
        <f t="shared" si="3"/>
        <v>0</v>
      </c>
    </row>
    <row r="199" spans="1:9" ht="13.8" x14ac:dyDescent="0.3">
      <c r="A199" s="37"/>
      <c r="B199" s="38"/>
      <c r="C199" s="9"/>
      <c r="D199" s="11"/>
      <c r="E199" s="11"/>
      <c r="F199" s="11"/>
      <c r="G199" s="11"/>
      <c r="H199" s="11"/>
      <c r="I199" s="12">
        <f t="shared" si="3"/>
        <v>0</v>
      </c>
    </row>
    <row r="200" spans="1:9" ht="13.8" x14ac:dyDescent="0.3">
      <c r="A200" s="37"/>
      <c r="B200" s="38"/>
      <c r="C200" s="9"/>
      <c r="D200" s="11"/>
      <c r="E200" s="11"/>
      <c r="F200" s="11"/>
      <c r="G200" s="11"/>
      <c r="H200" s="11"/>
      <c r="I200" s="12">
        <f t="shared" si="3"/>
        <v>0</v>
      </c>
    </row>
    <row r="201" spans="1:9" ht="13.8" x14ac:dyDescent="0.3">
      <c r="A201" s="37"/>
      <c r="B201" s="38"/>
      <c r="C201" s="9"/>
      <c r="D201" s="11"/>
      <c r="E201" s="11"/>
      <c r="F201" s="11"/>
      <c r="G201" s="11"/>
      <c r="H201" s="11"/>
      <c r="I201" s="12">
        <f t="shared" si="3"/>
        <v>0</v>
      </c>
    </row>
    <row r="202" spans="1:9" ht="13.8" x14ac:dyDescent="0.3">
      <c r="A202" s="37"/>
      <c r="B202" s="38"/>
      <c r="C202" s="9"/>
      <c r="D202" s="11"/>
      <c r="E202" s="11"/>
      <c r="F202" s="11"/>
      <c r="G202" s="11"/>
      <c r="H202" s="11"/>
      <c r="I202" s="12">
        <f t="shared" si="3"/>
        <v>0</v>
      </c>
    </row>
    <row r="203" spans="1:9" ht="13.8" x14ac:dyDescent="0.3">
      <c r="A203" s="37"/>
      <c r="B203" s="38"/>
      <c r="C203" s="9"/>
      <c r="D203" s="11"/>
      <c r="E203" s="11"/>
      <c r="F203" s="11"/>
      <c r="G203" s="11"/>
      <c r="H203" s="11"/>
      <c r="I203" s="12">
        <f t="shared" si="3"/>
        <v>0</v>
      </c>
    </row>
    <row r="204" spans="1:9" ht="13.8" x14ac:dyDescent="0.3">
      <c r="A204" s="37"/>
      <c r="B204" s="38"/>
      <c r="C204" s="9"/>
      <c r="D204" s="11"/>
      <c r="E204" s="11"/>
      <c r="F204" s="11"/>
      <c r="G204" s="11"/>
      <c r="H204" s="11"/>
      <c r="I204" s="12">
        <f t="shared" si="3"/>
        <v>0</v>
      </c>
    </row>
    <row r="205" spans="1:9" ht="13.8" x14ac:dyDescent="0.3">
      <c r="A205" s="37"/>
      <c r="B205" s="38"/>
      <c r="C205" s="9"/>
      <c r="D205" s="11"/>
      <c r="E205" s="11"/>
      <c r="F205" s="11"/>
      <c r="G205" s="11"/>
      <c r="H205" s="11"/>
      <c r="I205" s="12">
        <f t="shared" si="3"/>
        <v>0</v>
      </c>
    </row>
    <row r="206" spans="1:9" ht="13.8" x14ac:dyDescent="0.3">
      <c r="A206" s="37"/>
      <c r="B206" s="38"/>
      <c r="C206" s="9"/>
      <c r="D206" s="11"/>
      <c r="E206" s="11"/>
      <c r="F206" s="11"/>
      <c r="G206" s="11"/>
      <c r="H206" s="11"/>
      <c r="I206" s="12">
        <f t="shared" si="3"/>
        <v>0</v>
      </c>
    </row>
    <row r="207" spans="1:9" ht="13.8" x14ac:dyDescent="0.3">
      <c r="A207" s="37"/>
      <c r="B207" s="38"/>
      <c r="C207" s="9"/>
      <c r="D207" s="11"/>
      <c r="E207" s="11"/>
      <c r="F207" s="11"/>
      <c r="G207" s="11"/>
      <c r="H207" s="11"/>
      <c r="I207" s="12">
        <f t="shared" si="3"/>
        <v>0</v>
      </c>
    </row>
    <row r="208" spans="1:9" ht="13.8" x14ac:dyDescent="0.3">
      <c r="A208" s="37"/>
      <c r="B208" s="38"/>
      <c r="C208" s="9"/>
      <c r="D208" s="11"/>
      <c r="E208" s="11"/>
      <c r="F208" s="11"/>
      <c r="G208" s="11"/>
      <c r="H208" s="11"/>
      <c r="I208" s="12">
        <f t="shared" si="3"/>
        <v>0</v>
      </c>
    </row>
    <row r="209" spans="1:9" ht="13.8" x14ac:dyDescent="0.3">
      <c r="A209" s="37"/>
      <c r="B209" s="38"/>
      <c r="C209" s="9"/>
      <c r="D209" s="11"/>
      <c r="E209" s="11"/>
      <c r="F209" s="11"/>
      <c r="G209" s="11"/>
      <c r="H209" s="11"/>
      <c r="I209" s="12">
        <f t="shared" si="3"/>
        <v>0</v>
      </c>
    </row>
    <row r="210" spans="1:9" ht="13.8" x14ac:dyDescent="0.3">
      <c r="A210" s="37"/>
      <c r="B210" s="38"/>
      <c r="C210" s="9"/>
      <c r="D210" s="11"/>
      <c r="E210" s="11"/>
      <c r="F210" s="11"/>
      <c r="G210" s="11"/>
      <c r="H210" s="11"/>
      <c r="I210" s="12">
        <f t="shared" si="3"/>
        <v>0</v>
      </c>
    </row>
    <row r="211" spans="1:9" ht="13.8" x14ac:dyDescent="0.3">
      <c r="A211" s="37"/>
      <c r="B211" s="38"/>
      <c r="C211" s="9"/>
      <c r="D211" s="11"/>
      <c r="E211" s="11"/>
      <c r="F211" s="11"/>
      <c r="G211" s="11"/>
      <c r="H211" s="11"/>
      <c r="I211" s="12">
        <f t="shared" si="3"/>
        <v>0</v>
      </c>
    </row>
    <row r="212" spans="1:9" ht="13.8" x14ac:dyDescent="0.3">
      <c r="A212" s="37"/>
      <c r="B212" s="38"/>
      <c r="C212" s="9"/>
      <c r="D212" s="11"/>
      <c r="E212" s="11"/>
      <c r="F212" s="11"/>
      <c r="G212" s="11"/>
      <c r="H212" s="11"/>
      <c r="I212" s="12">
        <f t="shared" si="3"/>
        <v>0</v>
      </c>
    </row>
    <row r="213" spans="1:9" ht="13.8" x14ac:dyDescent="0.3">
      <c r="A213" s="37"/>
      <c r="B213" s="38"/>
      <c r="C213" s="9"/>
      <c r="D213" s="11"/>
      <c r="E213" s="11"/>
      <c r="F213" s="11"/>
      <c r="G213" s="11"/>
      <c r="H213" s="11"/>
      <c r="I213" s="12">
        <f t="shared" si="3"/>
        <v>0</v>
      </c>
    </row>
    <row r="214" spans="1:9" ht="13.8" x14ac:dyDescent="0.3">
      <c r="A214" s="37"/>
      <c r="B214" s="38"/>
      <c r="C214" s="9"/>
      <c r="D214" s="11"/>
      <c r="E214" s="11"/>
      <c r="F214" s="11"/>
      <c r="G214" s="11"/>
      <c r="H214" s="11"/>
      <c r="I214" s="12">
        <f t="shared" si="3"/>
        <v>0</v>
      </c>
    </row>
    <row r="215" spans="1:9" ht="13.8" x14ac:dyDescent="0.3">
      <c r="A215" s="37"/>
      <c r="B215" s="38"/>
      <c r="C215" s="9"/>
      <c r="D215" s="11"/>
      <c r="E215" s="11"/>
      <c r="F215" s="11"/>
      <c r="G215" s="11"/>
      <c r="H215" s="11"/>
      <c r="I215" s="12">
        <f t="shared" si="3"/>
        <v>0</v>
      </c>
    </row>
    <row r="216" spans="1:9" ht="13.8" x14ac:dyDescent="0.3">
      <c r="A216" s="37"/>
      <c r="B216" s="38"/>
      <c r="C216" s="9"/>
      <c r="D216" s="11"/>
      <c r="E216" s="11"/>
      <c r="F216" s="11"/>
      <c r="G216" s="11"/>
      <c r="H216" s="11"/>
      <c r="I216" s="12">
        <f t="shared" si="3"/>
        <v>0</v>
      </c>
    </row>
    <row r="217" spans="1:9" ht="13.8" x14ac:dyDescent="0.3">
      <c r="A217" s="37"/>
      <c r="B217" s="38"/>
      <c r="C217" s="9"/>
      <c r="D217" s="11"/>
      <c r="E217" s="11"/>
      <c r="F217" s="11"/>
      <c r="G217" s="11"/>
      <c r="H217" s="11"/>
      <c r="I217" s="12">
        <f t="shared" si="3"/>
        <v>0</v>
      </c>
    </row>
    <row r="218" spans="1:9" ht="13.8" x14ac:dyDescent="0.3">
      <c r="A218" s="37"/>
      <c r="B218" s="38"/>
      <c r="C218" s="9"/>
      <c r="D218" s="11"/>
      <c r="E218" s="11"/>
      <c r="F218" s="11"/>
      <c r="G218" s="11"/>
      <c r="H218" s="11"/>
      <c r="I218" s="12">
        <f t="shared" si="3"/>
        <v>0</v>
      </c>
    </row>
    <row r="219" spans="1:9" ht="13.8" x14ac:dyDescent="0.3">
      <c r="A219" s="37"/>
      <c r="B219" s="38"/>
      <c r="C219" s="9"/>
      <c r="D219" s="11"/>
      <c r="E219" s="11"/>
      <c r="F219" s="11"/>
      <c r="G219" s="11"/>
      <c r="H219" s="11"/>
      <c r="I219" s="12">
        <f t="shared" si="3"/>
        <v>0</v>
      </c>
    </row>
    <row r="220" spans="1:9" ht="13.8" x14ac:dyDescent="0.3">
      <c r="A220" s="37"/>
      <c r="B220" s="38"/>
      <c r="C220" s="9"/>
      <c r="D220" s="11"/>
      <c r="E220" s="11"/>
      <c r="F220" s="11"/>
      <c r="G220" s="11"/>
      <c r="H220" s="11"/>
      <c r="I220" s="12">
        <f t="shared" si="3"/>
        <v>0</v>
      </c>
    </row>
    <row r="221" spans="1:9" ht="13.8" x14ac:dyDescent="0.3">
      <c r="A221" s="37"/>
      <c r="B221" s="38"/>
      <c r="C221" s="9"/>
      <c r="D221" s="11"/>
      <c r="E221" s="11"/>
      <c r="F221" s="11"/>
      <c r="G221" s="11"/>
      <c r="H221" s="11"/>
      <c r="I221" s="12">
        <f t="shared" si="3"/>
        <v>0</v>
      </c>
    </row>
    <row r="222" spans="1:9" ht="13.8" x14ac:dyDescent="0.3">
      <c r="A222" s="37"/>
      <c r="B222" s="38"/>
      <c r="C222" s="9"/>
      <c r="D222" s="11"/>
      <c r="E222" s="11"/>
      <c r="F222" s="11"/>
      <c r="G222" s="11"/>
      <c r="H222" s="11"/>
      <c r="I222" s="12">
        <f t="shared" si="3"/>
        <v>0</v>
      </c>
    </row>
    <row r="223" spans="1:9" ht="13.8" x14ac:dyDescent="0.3">
      <c r="A223" s="37"/>
      <c r="B223" s="38"/>
      <c r="C223" s="9"/>
      <c r="D223" s="11"/>
      <c r="E223" s="11"/>
      <c r="F223" s="11"/>
      <c r="G223" s="11"/>
      <c r="H223" s="11"/>
      <c r="I223" s="12">
        <f t="shared" si="3"/>
        <v>0</v>
      </c>
    </row>
    <row r="224" spans="1:9" ht="13.8" x14ac:dyDescent="0.3">
      <c r="A224" s="37"/>
      <c r="B224" s="38"/>
      <c r="C224" s="9"/>
      <c r="D224" s="11"/>
      <c r="E224" s="11"/>
      <c r="F224" s="11"/>
      <c r="G224" s="11"/>
      <c r="H224" s="11"/>
      <c r="I224" s="12">
        <f t="shared" si="3"/>
        <v>0</v>
      </c>
    </row>
    <row r="225" spans="1:9" ht="13.8" x14ac:dyDescent="0.3">
      <c r="A225" s="37"/>
      <c r="B225" s="38"/>
      <c r="C225" s="9"/>
      <c r="D225" s="11"/>
      <c r="E225" s="11"/>
      <c r="F225" s="11"/>
      <c r="G225" s="11"/>
      <c r="H225" s="11"/>
      <c r="I225" s="12">
        <f t="shared" si="3"/>
        <v>0</v>
      </c>
    </row>
    <row r="226" spans="1:9" ht="13.8" x14ac:dyDescent="0.3">
      <c r="A226" s="37"/>
      <c r="B226" s="38"/>
      <c r="C226" s="9"/>
      <c r="D226" s="11"/>
      <c r="E226" s="11"/>
      <c r="F226" s="11"/>
      <c r="G226" s="11"/>
      <c r="H226" s="11"/>
      <c r="I226" s="12">
        <f t="shared" si="3"/>
        <v>0</v>
      </c>
    </row>
    <row r="227" spans="1:9" ht="13.8" x14ac:dyDescent="0.3">
      <c r="A227" s="37"/>
      <c r="B227" s="38"/>
      <c r="C227" s="9"/>
      <c r="D227" s="11"/>
      <c r="E227" s="11"/>
      <c r="F227" s="11"/>
      <c r="G227" s="11"/>
      <c r="H227" s="11"/>
      <c r="I227" s="12">
        <f t="shared" si="3"/>
        <v>0</v>
      </c>
    </row>
    <row r="228" spans="1:9" ht="13.8" x14ac:dyDescent="0.3">
      <c r="A228" s="37"/>
      <c r="B228" s="38"/>
      <c r="C228" s="9"/>
      <c r="D228" s="11"/>
      <c r="E228" s="11"/>
      <c r="F228" s="11"/>
      <c r="G228" s="11"/>
      <c r="H228" s="11"/>
      <c r="I228" s="12">
        <f t="shared" si="3"/>
        <v>0</v>
      </c>
    </row>
    <row r="229" spans="1:9" ht="13.8" x14ac:dyDescent="0.3">
      <c r="A229" s="37"/>
      <c r="B229" s="38"/>
      <c r="C229" s="9"/>
      <c r="D229" s="11"/>
      <c r="E229" s="11"/>
      <c r="F229" s="11"/>
      <c r="G229" s="11"/>
      <c r="H229" s="11"/>
      <c r="I229" s="12">
        <f t="shared" si="3"/>
        <v>0</v>
      </c>
    </row>
    <row r="230" spans="1:9" ht="13.8" x14ac:dyDescent="0.3">
      <c r="A230" s="37"/>
      <c r="B230" s="38"/>
      <c r="C230" s="9"/>
      <c r="D230" s="11"/>
      <c r="E230" s="11"/>
      <c r="F230" s="11"/>
      <c r="G230" s="11"/>
      <c r="H230" s="11"/>
      <c r="I230" s="12">
        <f t="shared" si="3"/>
        <v>0</v>
      </c>
    </row>
    <row r="231" spans="1:9" ht="13.8" x14ac:dyDescent="0.3">
      <c r="A231" s="37"/>
      <c r="B231" s="38"/>
      <c r="C231" s="9"/>
      <c r="D231" s="11"/>
      <c r="E231" s="11"/>
      <c r="F231" s="11"/>
      <c r="G231" s="11"/>
      <c r="H231" s="11"/>
      <c r="I231" s="12">
        <f t="shared" si="3"/>
        <v>0</v>
      </c>
    </row>
    <row r="232" spans="1:9" ht="13.8" x14ac:dyDescent="0.3">
      <c r="A232" s="37"/>
      <c r="B232" s="38"/>
      <c r="C232" s="9"/>
      <c r="D232" s="11"/>
      <c r="E232" s="11"/>
      <c r="F232" s="11"/>
      <c r="G232" s="11"/>
      <c r="H232" s="11"/>
      <c r="I232" s="12">
        <f t="shared" si="3"/>
        <v>0</v>
      </c>
    </row>
    <row r="233" spans="1:9" ht="13.8" x14ac:dyDescent="0.3">
      <c r="A233" s="37"/>
      <c r="B233" s="38"/>
      <c r="C233" s="9"/>
      <c r="D233" s="11"/>
      <c r="E233" s="11"/>
      <c r="F233" s="11"/>
      <c r="G233" s="11"/>
      <c r="H233" s="11"/>
      <c r="I233" s="12">
        <f t="shared" si="3"/>
        <v>0</v>
      </c>
    </row>
    <row r="234" spans="1:9" ht="13.8" x14ac:dyDescent="0.3">
      <c r="A234" s="37"/>
      <c r="B234" s="38"/>
      <c r="C234" s="9"/>
      <c r="D234" s="11"/>
      <c r="E234" s="11"/>
      <c r="F234" s="11"/>
      <c r="G234" s="11"/>
      <c r="H234" s="11"/>
      <c r="I234" s="12">
        <f t="shared" si="3"/>
        <v>0</v>
      </c>
    </row>
    <row r="235" spans="1:9" ht="13.8" x14ac:dyDescent="0.3">
      <c r="A235" s="37"/>
      <c r="B235" s="38"/>
      <c r="C235" s="9"/>
      <c r="D235" s="11"/>
      <c r="E235" s="11"/>
      <c r="F235" s="11"/>
      <c r="G235" s="11"/>
      <c r="H235" s="11"/>
      <c r="I235" s="12">
        <f t="shared" si="3"/>
        <v>0</v>
      </c>
    </row>
    <row r="236" spans="1:9" ht="13.8" x14ac:dyDescent="0.3">
      <c r="A236" s="37"/>
      <c r="B236" s="38"/>
      <c r="C236" s="9"/>
      <c r="D236" s="11"/>
      <c r="E236" s="11"/>
      <c r="F236" s="11"/>
      <c r="G236" s="11"/>
      <c r="H236" s="11"/>
      <c r="I236" s="12">
        <f t="shared" si="3"/>
        <v>0</v>
      </c>
    </row>
    <row r="237" spans="1:9" ht="13.8" x14ac:dyDescent="0.3">
      <c r="A237" s="37"/>
      <c r="B237" s="38"/>
      <c r="C237" s="9"/>
      <c r="D237" s="11"/>
      <c r="E237" s="11"/>
      <c r="F237" s="11"/>
      <c r="G237" s="11"/>
      <c r="H237" s="11"/>
      <c r="I237" s="12">
        <f t="shared" si="3"/>
        <v>0</v>
      </c>
    </row>
    <row r="238" spans="1:9" ht="13.8" x14ac:dyDescent="0.3">
      <c r="A238" s="37"/>
      <c r="B238" s="38"/>
      <c r="C238" s="9"/>
      <c r="D238" s="11"/>
      <c r="E238" s="11"/>
      <c r="F238" s="11"/>
      <c r="G238" s="11"/>
      <c r="H238" s="11"/>
      <c r="I238" s="12">
        <f t="shared" si="3"/>
        <v>0</v>
      </c>
    </row>
    <row r="239" spans="1:9" ht="13.8" x14ac:dyDescent="0.3">
      <c r="A239" s="37"/>
      <c r="B239" s="38"/>
      <c r="C239" s="9"/>
      <c r="D239" s="11"/>
      <c r="E239" s="11"/>
      <c r="F239" s="11"/>
      <c r="G239" s="11"/>
      <c r="H239" s="11"/>
      <c r="I239" s="12">
        <f t="shared" si="3"/>
        <v>0</v>
      </c>
    </row>
    <row r="240" spans="1:9" ht="13.8" x14ac:dyDescent="0.3">
      <c r="A240" s="37"/>
      <c r="B240" s="38"/>
      <c r="C240" s="9"/>
      <c r="D240" s="11"/>
      <c r="E240" s="11"/>
      <c r="F240" s="11"/>
      <c r="G240" s="11"/>
      <c r="H240" s="11"/>
      <c r="I240" s="12">
        <f t="shared" si="3"/>
        <v>0</v>
      </c>
    </row>
    <row r="241" spans="1:9" ht="13.8" x14ac:dyDescent="0.3">
      <c r="A241" s="37"/>
      <c r="B241" s="38"/>
      <c r="C241" s="9"/>
      <c r="D241" s="11"/>
      <c r="E241" s="11"/>
      <c r="F241" s="11"/>
      <c r="G241" s="11"/>
      <c r="H241" s="11"/>
      <c r="I241" s="12">
        <f t="shared" si="3"/>
        <v>0</v>
      </c>
    </row>
    <row r="242" spans="1:9" ht="13.8" x14ac:dyDescent="0.3">
      <c r="A242" s="37"/>
      <c r="B242" s="38"/>
      <c r="C242" s="9"/>
      <c r="D242" s="11"/>
      <c r="E242" s="11"/>
      <c r="F242" s="11"/>
      <c r="G242" s="11"/>
      <c r="H242" s="11"/>
      <c r="I242" s="12">
        <f t="shared" si="3"/>
        <v>0</v>
      </c>
    </row>
    <row r="243" spans="1:9" ht="13.8" x14ac:dyDescent="0.3">
      <c r="A243" s="37"/>
      <c r="B243" s="38"/>
      <c r="C243" s="9"/>
      <c r="D243" s="11"/>
      <c r="E243" s="11"/>
      <c r="F243" s="11"/>
      <c r="G243" s="11"/>
      <c r="H243" s="11"/>
      <c r="I243" s="12">
        <f t="shared" si="3"/>
        <v>0</v>
      </c>
    </row>
    <row r="244" spans="1:9" ht="13.8" x14ac:dyDescent="0.3">
      <c r="A244" s="37"/>
      <c r="B244" s="38"/>
      <c r="C244" s="9"/>
      <c r="D244" s="11"/>
      <c r="E244" s="11"/>
      <c r="F244" s="11"/>
      <c r="G244" s="11"/>
      <c r="H244" s="11"/>
      <c r="I244" s="12">
        <f t="shared" si="3"/>
        <v>0</v>
      </c>
    </row>
    <row r="245" spans="1:9" ht="13.8" x14ac:dyDescent="0.3">
      <c r="A245" s="37"/>
      <c r="B245" s="38"/>
      <c r="C245" s="9"/>
      <c r="D245" s="11"/>
      <c r="E245" s="11"/>
      <c r="F245" s="11"/>
      <c r="G245" s="11"/>
      <c r="H245" s="11"/>
      <c r="I245" s="12">
        <f t="shared" si="3"/>
        <v>0</v>
      </c>
    </row>
    <row r="246" spans="1:9" ht="13.8" x14ac:dyDescent="0.3">
      <c r="A246" s="37"/>
      <c r="B246" s="38"/>
      <c r="C246" s="9"/>
      <c r="D246" s="11"/>
      <c r="E246" s="11"/>
      <c r="F246" s="11"/>
      <c r="G246" s="11"/>
      <c r="H246" s="11"/>
      <c r="I246" s="12">
        <f t="shared" si="3"/>
        <v>0</v>
      </c>
    </row>
    <row r="247" spans="1:9" ht="13.8" x14ac:dyDescent="0.3">
      <c r="A247" s="37"/>
      <c r="B247" s="38"/>
      <c r="C247" s="9"/>
      <c r="D247" s="11"/>
      <c r="E247" s="11"/>
      <c r="F247" s="11"/>
      <c r="G247" s="11"/>
      <c r="H247" s="11"/>
      <c r="I247" s="12">
        <f t="shared" si="3"/>
        <v>0</v>
      </c>
    </row>
    <row r="248" spans="1:9" ht="13.8" x14ac:dyDescent="0.3">
      <c r="A248" s="37"/>
      <c r="B248" s="38"/>
      <c r="C248" s="9"/>
      <c r="D248" s="11"/>
      <c r="E248" s="11"/>
      <c r="F248" s="11"/>
      <c r="G248" s="11"/>
      <c r="H248" s="11"/>
      <c r="I248" s="12">
        <f t="shared" si="3"/>
        <v>0</v>
      </c>
    </row>
    <row r="249" spans="1:9" ht="13.8" x14ac:dyDescent="0.3">
      <c r="A249" s="37"/>
      <c r="B249" s="38"/>
      <c r="C249" s="9"/>
      <c r="D249" s="11"/>
      <c r="E249" s="11"/>
      <c r="F249" s="11"/>
      <c r="G249" s="11"/>
      <c r="H249" s="11"/>
      <c r="I249" s="12">
        <f t="shared" si="3"/>
        <v>0</v>
      </c>
    </row>
    <row r="250" spans="1:9" ht="13.8" x14ac:dyDescent="0.3">
      <c r="A250" s="37"/>
      <c r="B250" s="38"/>
      <c r="C250" s="9"/>
      <c r="D250" s="11"/>
      <c r="E250" s="11"/>
      <c r="F250" s="11"/>
      <c r="G250" s="11"/>
      <c r="H250" s="11"/>
      <c r="I250" s="12">
        <f t="shared" si="3"/>
        <v>0</v>
      </c>
    </row>
    <row r="251" spans="1:9" ht="13.8" x14ac:dyDescent="0.3">
      <c r="A251" s="37"/>
      <c r="B251" s="38"/>
      <c r="C251" s="9"/>
      <c r="D251" s="11"/>
      <c r="E251" s="11"/>
      <c r="F251" s="11"/>
      <c r="G251" s="11"/>
      <c r="H251" s="11"/>
      <c r="I251" s="12">
        <f t="shared" si="3"/>
        <v>0</v>
      </c>
    </row>
    <row r="252" spans="1:9" ht="13.8" x14ac:dyDescent="0.3">
      <c r="A252" s="37"/>
      <c r="B252" s="38"/>
      <c r="C252" s="9"/>
      <c r="D252" s="11"/>
      <c r="E252" s="11"/>
      <c r="F252" s="11"/>
      <c r="G252" s="11"/>
      <c r="H252" s="11"/>
      <c r="I252" s="12">
        <f t="shared" si="3"/>
        <v>0</v>
      </c>
    </row>
    <row r="253" spans="1:9" ht="13.8" x14ac:dyDescent="0.3">
      <c r="A253" s="37"/>
      <c r="B253" s="38"/>
      <c r="C253" s="9"/>
      <c r="D253" s="11"/>
      <c r="E253" s="11"/>
      <c r="F253" s="11"/>
      <c r="G253" s="11"/>
      <c r="H253" s="11"/>
      <c r="I253" s="12">
        <f t="shared" si="3"/>
        <v>0</v>
      </c>
    </row>
    <row r="254" spans="1:9" ht="13.8" x14ac:dyDescent="0.3">
      <c r="A254" s="37"/>
      <c r="B254" s="38"/>
      <c r="C254" s="9"/>
      <c r="D254" s="11"/>
      <c r="E254" s="11"/>
      <c r="F254" s="11"/>
      <c r="G254" s="11"/>
      <c r="H254" s="11"/>
      <c r="I254" s="12">
        <f t="shared" si="3"/>
        <v>0</v>
      </c>
    </row>
    <row r="255" spans="1:9" ht="13.8" x14ac:dyDescent="0.3">
      <c r="A255" s="37"/>
      <c r="B255" s="38"/>
      <c r="C255" s="9"/>
      <c r="D255" s="11"/>
      <c r="E255" s="11"/>
      <c r="F255" s="11"/>
      <c r="G255" s="11"/>
      <c r="H255" s="11"/>
      <c r="I255" s="12">
        <f t="shared" si="3"/>
        <v>0</v>
      </c>
    </row>
    <row r="256" spans="1:9" ht="13.8" x14ac:dyDescent="0.3">
      <c r="A256" s="37"/>
      <c r="B256" s="38"/>
      <c r="C256" s="9"/>
      <c r="D256" s="11"/>
      <c r="E256" s="11"/>
      <c r="F256" s="11"/>
      <c r="G256" s="11"/>
      <c r="H256" s="11"/>
      <c r="I256" s="12">
        <f t="shared" si="3"/>
        <v>0</v>
      </c>
    </row>
    <row r="257" spans="1:9" ht="13.8" x14ac:dyDescent="0.3">
      <c r="A257" s="37"/>
      <c r="B257" s="38"/>
      <c r="C257" s="9"/>
      <c r="D257" s="11"/>
      <c r="E257" s="11"/>
      <c r="F257" s="11"/>
      <c r="G257" s="11"/>
      <c r="H257" s="11"/>
      <c r="I257" s="12">
        <f t="shared" si="3"/>
        <v>0</v>
      </c>
    </row>
    <row r="258" spans="1:9" ht="13.8" x14ac:dyDescent="0.3">
      <c r="A258" s="37"/>
      <c r="B258" s="38"/>
      <c r="C258" s="9"/>
      <c r="D258" s="11"/>
      <c r="E258" s="11"/>
      <c r="F258" s="11"/>
      <c r="G258" s="11"/>
      <c r="H258" s="11"/>
      <c r="I258" s="12">
        <f t="shared" ref="I258:I321" si="4">SUM(D258:H258)</f>
        <v>0</v>
      </c>
    </row>
    <row r="259" spans="1:9" ht="13.8" x14ac:dyDescent="0.3">
      <c r="A259" s="37"/>
      <c r="B259" s="38"/>
      <c r="C259" s="9"/>
      <c r="D259" s="11"/>
      <c r="E259" s="11"/>
      <c r="F259" s="11"/>
      <c r="G259" s="11"/>
      <c r="H259" s="11"/>
      <c r="I259" s="12">
        <f t="shared" si="4"/>
        <v>0</v>
      </c>
    </row>
    <row r="260" spans="1:9" ht="13.8" x14ac:dyDescent="0.3">
      <c r="A260" s="37"/>
      <c r="B260" s="38"/>
      <c r="C260" s="9"/>
      <c r="D260" s="11"/>
      <c r="E260" s="11"/>
      <c r="F260" s="11"/>
      <c r="G260" s="11"/>
      <c r="H260" s="11"/>
      <c r="I260" s="12">
        <f t="shared" si="4"/>
        <v>0</v>
      </c>
    </row>
    <row r="261" spans="1:9" ht="13.8" x14ac:dyDescent="0.3">
      <c r="A261" s="37"/>
      <c r="B261" s="38"/>
      <c r="C261" s="9"/>
      <c r="D261" s="11"/>
      <c r="E261" s="11"/>
      <c r="F261" s="11"/>
      <c r="G261" s="11"/>
      <c r="H261" s="11"/>
      <c r="I261" s="12">
        <f t="shared" si="4"/>
        <v>0</v>
      </c>
    </row>
    <row r="262" spans="1:9" ht="13.8" x14ac:dyDescent="0.3">
      <c r="A262" s="37"/>
      <c r="B262" s="38"/>
      <c r="C262" s="9"/>
      <c r="D262" s="11"/>
      <c r="E262" s="11"/>
      <c r="F262" s="11"/>
      <c r="G262" s="11"/>
      <c r="H262" s="11"/>
      <c r="I262" s="12">
        <f t="shared" si="4"/>
        <v>0</v>
      </c>
    </row>
    <row r="263" spans="1:9" ht="13.8" x14ac:dyDescent="0.3">
      <c r="A263" s="37"/>
      <c r="B263" s="38"/>
      <c r="C263" s="9"/>
      <c r="D263" s="11"/>
      <c r="E263" s="11"/>
      <c r="F263" s="11"/>
      <c r="G263" s="11"/>
      <c r="H263" s="11"/>
      <c r="I263" s="12">
        <f t="shared" si="4"/>
        <v>0</v>
      </c>
    </row>
    <row r="264" spans="1:9" ht="13.8" x14ac:dyDescent="0.3">
      <c r="A264" s="37"/>
      <c r="B264" s="38"/>
      <c r="C264" s="9"/>
      <c r="D264" s="11"/>
      <c r="E264" s="11"/>
      <c r="F264" s="11"/>
      <c r="G264" s="11"/>
      <c r="H264" s="11"/>
      <c r="I264" s="12">
        <f t="shared" si="4"/>
        <v>0</v>
      </c>
    </row>
    <row r="265" spans="1:9" ht="13.8" x14ac:dyDescent="0.3">
      <c r="A265" s="37"/>
      <c r="B265" s="38"/>
      <c r="C265" s="9"/>
      <c r="D265" s="11"/>
      <c r="E265" s="11"/>
      <c r="F265" s="11"/>
      <c r="G265" s="11"/>
      <c r="H265" s="11"/>
      <c r="I265" s="12">
        <f t="shared" si="4"/>
        <v>0</v>
      </c>
    </row>
    <row r="266" spans="1:9" ht="13.8" x14ac:dyDescent="0.3">
      <c r="A266" s="37"/>
      <c r="B266" s="38"/>
      <c r="C266" s="9"/>
      <c r="D266" s="11"/>
      <c r="E266" s="11"/>
      <c r="F266" s="11"/>
      <c r="G266" s="11"/>
      <c r="H266" s="11"/>
      <c r="I266" s="12">
        <f t="shared" si="4"/>
        <v>0</v>
      </c>
    </row>
    <row r="267" spans="1:9" ht="13.8" x14ac:dyDescent="0.3">
      <c r="A267" s="37"/>
      <c r="B267" s="38"/>
      <c r="C267" s="9"/>
      <c r="D267" s="11"/>
      <c r="E267" s="11"/>
      <c r="F267" s="11"/>
      <c r="G267" s="11"/>
      <c r="H267" s="11"/>
      <c r="I267" s="12">
        <f t="shared" si="4"/>
        <v>0</v>
      </c>
    </row>
    <row r="268" spans="1:9" ht="13.8" x14ac:dyDescent="0.3">
      <c r="A268" s="37"/>
      <c r="B268" s="38"/>
      <c r="C268" s="9"/>
      <c r="D268" s="11"/>
      <c r="E268" s="11"/>
      <c r="F268" s="11"/>
      <c r="G268" s="11"/>
      <c r="H268" s="11"/>
      <c r="I268" s="12">
        <f t="shared" si="4"/>
        <v>0</v>
      </c>
    </row>
    <row r="269" spans="1:9" ht="13.8" x14ac:dyDescent="0.3">
      <c r="A269" s="37"/>
      <c r="B269" s="38"/>
      <c r="C269" s="9"/>
      <c r="D269" s="11"/>
      <c r="E269" s="11"/>
      <c r="F269" s="11"/>
      <c r="G269" s="11"/>
      <c r="H269" s="11"/>
      <c r="I269" s="12">
        <f t="shared" si="4"/>
        <v>0</v>
      </c>
    </row>
    <row r="270" spans="1:9" ht="13.8" x14ac:dyDescent="0.3">
      <c r="A270" s="37"/>
      <c r="B270" s="38"/>
      <c r="C270" s="9"/>
      <c r="D270" s="11"/>
      <c r="E270" s="11"/>
      <c r="F270" s="11"/>
      <c r="G270" s="11"/>
      <c r="H270" s="11"/>
      <c r="I270" s="12">
        <f t="shared" si="4"/>
        <v>0</v>
      </c>
    </row>
    <row r="271" spans="1:9" ht="13.8" x14ac:dyDescent="0.3">
      <c r="A271" s="37"/>
      <c r="B271" s="38"/>
      <c r="C271" s="9"/>
      <c r="D271" s="11"/>
      <c r="E271" s="11"/>
      <c r="F271" s="11"/>
      <c r="G271" s="11"/>
      <c r="H271" s="11"/>
      <c r="I271" s="12">
        <f t="shared" si="4"/>
        <v>0</v>
      </c>
    </row>
    <row r="272" spans="1:9" ht="13.8" x14ac:dyDescent="0.3">
      <c r="A272" s="37"/>
      <c r="B272" s="38"/>
      <c r="C272" s="9"/>
      <c r="D272" s="11"/>
      <c r="E272" s="11"/>
      <c r="F272" s="11"/>
      <c r="G272" s="11"/>
      <c r="H272" s="11"/>
      <c r="I272" s="12">
        <f t="shared" si="4"/>
        <v>0</v>
      </c>
    </row>
    <row r="273" spans="1:9" ht="13.8" x14ac:dyDescent="0.3">
      <c r="A273" s="37"/>
      <c r="B273" s="38"/>
      <c r="C273" s="9"/>
      <c r="D273" s="11"/>
      <c r="E273" s="11"/>
      <c r="F273" s="11"/>
      <c r="G273" s="11"/>
      <c r="H273" s="11"/>
      <c r="I273" s="12">
        <f t="shared" si="4"/>
        <v>0</v>
      </c>
    </row>
    <row r="274" spans="1:9" ht="13.8" x14ac:dyDescent="0.3">
      <c r="A274" s="37"/>
      <c r="B274" s="38"/>
      <c r="C274" s="9"/>
      <c r="D274" s="11"/>
      <c r="E274" s="11"/>
      <c r="F274" s="11"/>
      <c r="G274" s="11"/>
      <c r="H274" s="11"/>
      <c r="I274" s="12">
        <f t="shared" si="4"/>
        <v>0</v>
      </c>
    </row>
    <row r="275" spans="1:9" ht="13.8" x14ac:dyDescent="0.3">
      <c r="A275" s="37"/>
      <c r="B275" s="38"/>
      <c r="C275" s="9"/>
      <c r="D275" s="11"/>
      <c r="E275" s="11"/>
      <c r="F275" s="11"/>
      <c r="G275" s="11"/>
      <c r="H275" s="11"/>
      <c r="I275" s="12">
        <f t="shared" si="4"/>
        <v>0</v>
      </c>
    </row>
    <row r="276" spans="1:9" ht="13.8" x14ac:dyDescent="0.3">
      <c r="A276" s="37"/>
      <c r="B276" s="38"/>
      <c r="C276" s="9"/>
      <c r="D276" s="11"/>
      <c r="E276" s="11"/>
      <c r="F276" s="11"/>
      <c r="G276" s="11"/>
      <c r="H276" s="11"/>
      <c r="I276" s="12">
        <f t="shared" si="4"/>
        <v>0</v>
      </c>
    </row>
    <row r="277" spans="1:9" ht="13.8" x14ac:dyDescent="0.3">
      <c r="A277" s="37"/>
      <c r="B277" s="38"/>
      <c r="C277" s="9"/>
      <c r="D277" s="11"/>
      <c r="E277" s="11"/>
      <c r="F277" s="11"/>
      <c r="G277" s="11"/>
      <c r="H277" s="11"/>
      <c r="I277" s="12">
        <f t="shared" si="4"/>
        <v>0</v>
      </c>
    </row>
    <row r="278" spans="1:9" ht="13.8" x14ac:dyDescent="0.3">
      <c r="A278" s="37"/>
      <c r="B278" s="38"/>
      <c r="C278" s="9"/>
      <c r="D278" s="11"/>
      <c r="E278" s="11"/>
      <c r="F278" s="11"/>
      <c r="G278" s="11"/>
      <c r="H278" s="11"/>
      <c r="I278" s="12">
        <f t="shared" si="4"/>
        <v>0</v>
      </c>
    </row>
    <row r="279" spans="1:9" ht="13.8" x14ac:dyDescent="0.3">
      <c r="A279" s="37"/>
      <c r="B279" s="38"/>
      <c r="C279" s="9"/>
      <c r="D279" s="11"/>
      <c r="E279" s="11"/>
      <c r="F279" s="11"/>
      <c r="G279" s="11"/>
      <c r="H279" s="11"/>
      <c r="I279" s="12">
        <f t="shared" si="4"/>
        <v>0</v>
      </c>
    </row>
    <row r="280" spans="1:9" ht="13.8" x14ac:dyDescent="0.3">
      <c r="A280" s="37"/>
      <c r="B280" s="38"/>
      <c r="C280" s="9"/>
      <c r="D280" s="11"/>
      <c r="E280" s="11"/>
      <c r="F280" s="11"/>
      <c r="G280" s="11"/>
      <c r="H280" s="11"/>
      <c r="I280" s="12">
        <f t="shared" si="4"/>
        <v>0</v>
      </c>
    </row>
    <row r="281" spans="1:9" ht="13.8" x14ac:dyDescent="0.3">
      <c r="A281" s="37"/>
      <c r="B281" s="38"/>
      <c r="C281" s="9"/>
      <c r="D281" s="11"/>
      <c r="E281" s="11"/>
      <c r="F281" s="11"/>
      <c r="G281" s="11"/>
      <c r="H281" s="11"/>
      <c r="I281" s="12">
        <f t="shared" si="4"/>
        <v>0</v>
      </c>
    </row>
    <row r="282" spans="1:9" ht="13.8" x14ac:dyDescent="0.3">
      <c r="A282" s="37"/>
      <c r="B282" s="38"/>
      <c r="C282" s="9"/>
      <c r="D282" s="11"/>
      <c r="E282" s="11"/>
      <c r="F282" s="11"/>
      <c r="G282" s="11"/>
      <c r="H282" s="11"/>
      <c r="I282" s="12">
        <f t="shared" si="4"/>
        <v>0</v>
      </c>
    </row>
    <row r="283" spans="1:9" ht="13.8" x14ac:dyDescent="0.3">
      <c r="A283" s="37"/>
      <c r="B283" s="38"/>
      <c r="C283" s="9"/>
      <c r="D283" s="11"/>
      <c r="E283" s="11"/>
      <c r="F283" s="11"/>
      <c r="G283" s="11"/>
      <c r="H283" s="11"/>
      <c r="I283" s="12">
        <f t="shared" si="4"/>
        <v>0</v>
      </c>
    </row>
    <row r="284" spans="1:9" ht="13.8" x14ac:dyDescent="0.3">
      <c r="A284" s="37"/>
      <c r="B284" s="38"/>
      <c r="C284" s="9"/>
      <c r="D284" s="11"/>
      <c r="E284" s="11"/>
      <c r="F284" s="11"/>
      <c r="G284" s="11"/>
      <c r="H284" s="11"/>
      <c r="I284" s="12">
        <f t="shared" si="4"/>
        <v>0</v>
      </c>
    </row>
    <row r="285" spans="1:9" ht="13.8" x14ac:dyDescent="0.3">
      <c r="A285" s="37"/>
      <c r="B285" s="38"/>
      <c r="C285" s="9"/>
      <c r="D285" s="11"/>
      <c r="E285" s="11"/>
      <c r="F285" s="11"/>
      <c r="G285" s="11"/>
      <c r="H285" s="11"/>
      <c r="I285" s="12">
        <f t="shared" si="4"/>
        <v>0</v>
      </c>
    </row>
    <row r="286" spans="1:9" ht="13.8" x14ac:dyDescent="0.3">
      <c r="A286" s="37"/>
      <c r="B286" s="38"/>
      <c r="C286" s="9"/>
      <c r="D286" s="11"/>
      <c r="E286" s="11"/>
      <c r="F286" s="11"/>
      <c r="G286" s="11"/>
      <c r="H286" s="11"/>
      <c r="I286" s="12">
        <f t="shared" si="4"/>
        <v>0</v>
      </c>
    </row>
    <row r="287" spans="1:9" ht="13.8" x14ac:dyDescent="0.3">
      <c r="A287" s="37"/>
      <c r="B287" s="38"/>
      <c r="C287" s="9"/>
      <c r="D287" s="11"/>
      <c r="E287" s="11"/>
      <c r="F287" s="11"/>
      <c r="G287" s="11"/>
      <c r="H287" s="11"/>
      <c r="I287" s="12">
        <f t="shared" si="4"/>
        <v>0</v>
      </c>
    </row>
    <row r="288" spans="1:9" ht="13.8" x14ac:dyDescent="0.3">
      <c r="A288" s="37"/>
      <c r="B288" s="38"/>
      <c r="C288" s="9"/>
      <c r="D288" s="11"/>
      <c r="E288" s="11"/>
      <c r="F288" s="11"/>
      <c r="G288" s="11"/>
      <c r="H288" s="11"/>
      <c r="I288" s="12">
        <f t="shared" si="4"/>
        <v>0</v>
      </c>
    </row>
    <row r="289" spans="1:9" ht="13.8" x14ac:dyDescent="0.3">
      <c r="A289" s="37"/>
      <c r="B289" s="38"/>
      <c r="C289" s="9"/>
      <c r="D289" s="11"/>
      <c r="E289" s="11"/>
      <c r="F289" s="11"/>
      <c r="G289" s="11"/>
      <c r="H289" s="11"/>
      <c r="I289" s="12">
        <f t="shared" si="4"/>
        <v>0</v>
      </c>
    </row>
    <row r="290" spans="1:9" ht="13.8" x14ac:dyDescent="0.3">
      <c r="A290" s="37"/>
      <c r="B290" s="38"/>
      <c r="C290" s="9"/>
      <c r="D290" s="11"/>
      <c r="E290" s="11"/>
      <c r="F290" s="11"/>
      <c r="G290" s="11"/>
      <c r="H290" s="11"/>
      <c r="I290" s="12">
        <f t="shared" si="4"/>
        <v>0</v>
      </c>
    </row>
    <row r="291" spans="1:9" ht="13.8" x14ac:dyDescent="0.3">
      <c r="A291" s="37"/>
      <c r="B291" s="38"/>
      <c r="C291" s="9"/>
      <c r="D291" s="11"/>
      <c r="E291" s="11"/>
      <c r="F291" s="11"/>
      <c r="G291" s="11"/>
      <c r="H291" s="11"/>
      <c r="I291" s="12">
        <f t="shared" si="4"/>
        <v>0</v>
      </c>
    </row>
    <row r="292" spans="1:9" ht="13.8" x14ac:dyDescent="0.3">
      <c r="A292" s="37"/>
      <c r="B292" s="38"/>
      <c r="C292" s="9"/>
      <c r="D292" s="11"/>
      <c r="E292" s="11"/>
      <c r="F292" s="11"/>
      <c r="G292" s="11"/>
      <c r="H292" s="11"/>
      <c r="I292" s="12">
        <f t="shared" si="4"/>
        <v>0</v>
      </c>
    </row>
    <row r="293" spans="1:9" ht="13.8" x14ac:dyDescent="0.3">
      <c r="A293" s="37"/>
      <c r="B293" s="38"/>
      <c r="C293" s="9"/>
      <c r="D293" s="11"/>
      <c r="E293" s="11"/>
      <c r="F293" s="11"/>
      <c r="G293" s="11"/>
      <c r="H293" s="11"/>
      <c r="I293" s="12">
        <f t="shared" si="4"/>
        <v>0</v>
      </c>
    </row>
    <row r="294" spans="1:9" ht="13.8" x14ac:dyDescent="0.3">
      <c r="A294" s="37"/>
      <c r="B294" s="38"/>
      <c r="C294" s="9"/>
      <c r="D294" s="11"/>
      <c r="E294" s="11"/>
      <c r="F294" s="11"/>
      <c r="G294" s="11"/>
      <c r="H294" s="11"/>
      <c r="I294" s="12">
        <f t="shared" si="4"/>
        <v>0</v>
      </c>
    </row>
    <row r="295" spans="1:9" ht="13.8" x14ac:dyDescent="0.3">
      <c r="A295" s="37"/>
      <c r="B295" s="38"/>
      <c r="C295" s="9"/>
      <c r="D295" s="11"/>
      <c r="E295" s="11"/>
      <c r="F295" s="11"/>
      <c r="G295" s="11"/>
      <c r="H295" s="11"/>
      <c r="I295" s="12">
        <f t="shared" si="4"/>
        <v>0</v>
      </c>
    </row>
    <row r="296" spans="1:9" ht="13.8" x14ac:dyDescent="0.3">
      <c r="A296" s="37"/>
      <c r="B296" s="38"/>
      <c r="C296" s="9"/>
      <c r="D296" s="11"/>
      <c r="E296" s="11"/>
      <c r="F296" s="11"/>
      <c r="G296" s="11"/>
      <c r="H296" s="11"/>
      <c r="I296" s="12">
        <f t="shared" si="4"/>
        <v>0</v>
      </c>
    </row>
    <row r="297" spans="1:9" ht="13.8" x14ac:dyDescent="0.3">
      <c r="A297" s="37"/>
      <c r="B297" s="38"/>
      <c r="C297" s="9"/>
      <c r="D297" s="11"/>
      <c r="E297" s="11"/>
      <c r="F297" s="11"/>
      <c r="G297" s="11"/>
      <c r="H297" s="11"/>
      <c r="I297" s="12">
        <f t="shared" si="4"/>
        <v>0</v>
      </c>
    </row>
    <row r="298" spans="1:9" ht="13.8" x14ac:dyDescent="0.3">
      <c r="A298" s="37"/>
      <c r="B298" s="38"/>
      <c r="C298" s="9"/>
      <c r="D298" s="11"/>
      <c r="E298" s="11"/>
      <c r="F298" s="11"/>
      <c r="G298" s="11"/>
      <c r="H298" s="11"/>
      <c r="I298" s="12">
        <f t="shared" si="4"/>
        <v>0</v>
      </c>
    </row>
    <row r="299" spans="1:9" ht="13.8" x14ac:dyDescent="0.3">
      <c r="A299" s="37"/>
      <c r="B299" s="38"/>
      <c r="C299" s="9"/>
      <c r="D299" s="11"/>
      <c r="E299" s="11"/>
      <c r="F299" s="11"/>
      <c r="G299" s="11"/>
      <c r="H299" s="11"/>
      <c r="I299" s="12">
        <f t="shared" si="4"/>
        <v>0</v>
      </c>
    </row>
    <row r="300" spans="1:9" ht="13.8" x14ac:dyDescent="0.3">
      <c r="A300" s="37"/>
      <c r="B300" s="38"/>
      <c r="C300" s="9"/>
      <c r="D300" s="11"/>
      <c r="E300" s="11"/>
      <c r="F300" s="11"/>
      <c r="G300" s="11"/>
      <c r="H300" s="11"/>
      <c r="I300" s="12">
        <f t="shared" si="4"/>
        <v>0</v>
      </c>
    </row>
    <row r="301" spans="1:9" ht="13.8" x14ac:dyDescent="0.3">
      <c r="A301" s="37"/>
      <c r="B301" s="38"/>
      <c r="C301" s="9"/>
      <c r="D301" s="11"/>
      <c r="E301" s="11"/>
      <c r="F301" s="11"/>
      <c r="G301" s="11"/>
      <c r="H301" s="11"/>
      <c r="I301" s="12">
        <f t="shared" si="4"/>
        <v>0</v>
      </c>
    </row>
    <row r="302" spans="1:9" ht="13.8" x14ac:dyDescent="0.3">
      <c r="A302" s="37"/>
      <c r="B302" s="38"/>
      <c r="C302" s="9"/>
      <c r="D302" s="11"/>
      <c r="E302" s="11"/>
      <c r="F302" s="11"/>
      <c r="G302" s="11"/>
      <c r="H302" s="11"/>
      <c r="I302" s="12">
        <f t="shared" si="4"/>
        <v>0</v>
      </c>
    </row>
    <row r="303" spans="1:9" ht="13.8" x14ac:dyDescent="0.3">
      <c r="A303" s="37"/>
      <c r="B303" s="38"/>
      <c r="C303" s="9"/>
      <c r="D303" s="11"/>
      <c r="E303" s="11"/>
      <c r="F303" s="11"/>
      <c r="G303" s="11"/>
      <c r="H303" s="11"/>
      <c r="I303" s="12">
        <f t="shared" si="4"/>
        <v>0</v>
      </c>
    </row>
    <row r="304" spans="1:9" ht="13.8" x14ac:dyDescent="0.3">
      <c r="A304" s="37"/>
      <c r="B304" s="38"/>
      <c r="C304" s="9"/>
      <c r="D304" s="11"/>
      <c r="E304" s="11"/>
      <c r="F304" s="11"/>
      <c r="G304" s="11"/>
      <c r="H304" s="11"/>
      <c r="I304" s="12">
        <f t="shared" si="4"/>
        <v>0</v>
      </c>
    </row>
    <row r="305" spans="1:9" ht="13.8" x14ac:dyDescent="0.3">
      <c r="A305" s="37"/>
      <c r="B305" s="38"/>
      <c r="C305" s="9"/>
      <c r="D305" s="11"/>
      <c r="E305" s="11"/>
      <c r="F305" s="11"/>
      <c r="G305" s="11"/>
      <c r="H305" s="11"/>
      <c r="I305" s="12">
        <f t="shared" si="4"/>
        <v>0</v>
      </c>
    </row>
    <row r="306" spans="1:9" ht="13.8" x14ac:dyDescent="0.3">
      <c r="A306" s="37"/>
      <c r="B306" s="38"/>
      <c r="C306" s="9"/>
      <c r="D306" s="11"/>
      <c r="E306" s="11"/>
      <c r="F306" s="11"/>
      <c r="G306" s="11"/>
      <c r="H306" s="11"/>
      <c r="I306" s="12">
        <f t="shared" si="4"/>
        <v>0</v>
      </c>
    </row>
    <row r="307" spans="1:9" ht="13.8" x14ac:dyDescent="0.3">
      <c r="A307" s="37"/>
      <c r="B307" s="38"/>
      <c r="C307" s="9"/>
      <c r="D307" s="11"/>
      <c r="E307" s="11"/>
      <c r="F307" s="11"/>
      <c r="G307" s="11"/>
      <c r="H307" s="11"/>
      <c r="I307" s="12">
        <f t="shared" si="4"/>
        <v>0</v>
      </c>
    </row>
    <row r="308" spans="1:9" ht="13.8" x14ac:dyDescent="0.3">
      <c r="A308" s="37"/>
      <c r="B308" s="38"/>
      <c r="C308" s="9"/>
      <c r="D308" s="11"/>
      <c r="E308" s="11"/>
      <c r="F308" s="11"/>
      <c r="G308" s="11"/>
      <c r="H308" s="11"/>
      <c r="I308" s="12">
        <f t="shared" si="4"/>
        <v>0</v>
      </c>
    </row>
    <row r="309" spans="1:9" ht="13.8" x14ac:dyDescent="0.3">
      <c r="A309" s="37"/>
      <c r="B309" s="38"/>
      <c r="C309" s="9"/>
      <c r="D309" s="11"/>
      <c r="E309" s="11"/>
      <c r="F309" s="11"/>
      <c r="G309" s="11"/>
      <c r="H309" s="11"/>
      <c r="I309" s="12">
        <f t="shared" si="4"/>
        <v>0</v>
      </c>
    </row>
    <row r="310" spans="1:9" ht="13.8" x14ac:dyDescent="0.3">
      <c r="A310" s="37"/>
      <c r="B310" s="38"/>
      <c r="C310" s="9"/>
      <c r="D310" s="11"/>
      <c r="E310" s="11"/>
      <c r="F310" s="11"/>
      <c r="G310" s="11"/>
      <c r="H310" s="11"/>
      <c r="I310" s="12">
        <f t="shared" si="4"/>
        <v>0</v>
      </c>
    </row>
    <row r="311" spans="1:9" ht="13.8" x14ac:dyDescent="0.3">
      <c r="A311" s="37"/>
      <c r="B311" s="38"/>
      <c r="C311" s="9"/>
      <c r="D311" s="11"/>
      <c r="E311" s="11"/>
      <c r="F311" s="11"/>
      <c r="G311" s="11"/>
      <c r="H311" s="11"/>
      <c r="I311" s="12">
        <f t="shared" si="4"/>
        <v>0</v>
      </c>
    </row>
    <row r="312" spans="1:9" ht="13.8" x14ac:dyDescent="0.3">
      <c r="A312" s="37"/>
      <c r="B312" s="38"/>
      <c r="C312" s="9"/>
      <c r="D312" s="11"/>
      <c r="E312" s="11"/>
      <c r="F312" s="11"/>
      <c r="G312" s="11"/>
      <c r="H312" s="11"/>
      <c r="I312" s="12">
        <f t="shared" si="4"/>
        <v>0</v>
      </c>
    </row>
    <row r="313" spans="1:9" ht="13.8" x14ac:dyDescent="0.3">
      <c r="A313" s="37"/>
      <c r="B313" s="38"/>
      <c r="C313" s="9"/>
      <c r="D313" s="11"/>
      <c r="E313" s="11"/>
      <c r="F313" s="11"/>
      <c r="G313" s="11"/>
      <c r="H313" s="11"/>
      <c r="I313" s="12">
        <f t="shared" si="4"/>
        <v>0</v>
      </c>
    </row>
    <row r="314" spans="1:9" ht="13.8" x14ac:dyDescent="0.3">
      <c r="A314" s="37"/>
      <c r="B314" s="38"/>
      <c r="C314" s="9"/>
      <c r="D314" s="11"/>
      <c r="E314" s="11"/>
      <c r="F314" s="11"/>
      <c r="G314" s="11"/>
      <c r="H314" s="11"/>
      <c r="I314" s="12">
        <f t="shared" si="4"/>
        <v>0</v>
      </c>
    </row>
    <row r="315" spans="1:9" ht="13.8" x14ac:dyDescent="0.3">
      <c r="A315" s="37"/>
      <c r="B315" s="38"/>
      <c r="C315" s="9"/>
      <c r="D315" s="11"/>
      <c r="E315" s="11"/>
      <c r="F315" s="11"/>
      <c r="G315" s="11"/>
      <c r="H315" s="11"/>
      <c r="I315" s="12">
        <f t="shared" si="4"/>
        <v>0</v>
      </c>
    </row>
    <row r="316" spans="1:9" ht="13.8" x14ac:dyDescent="0.3">
      <c r="A316" s="37"/>
      <c r="B316" s="38"/>
      <c r="C316" s="9"/>
      <c r="D316" s="11"/>
      <c r="E316" s="11"/>
      <c r="F316" s="11"/>
      <c r="G316" s="11"/>
      <c r="H316" s="11"/>
      <c r="I316" s="12">
        <f t="shared" si="4"/>
        <v>0</v>
      </c>
    </row>
    <row r="317" spans="1:9" ht="13.8" x14ac:dyDescent="0.3">
      <c r="A317" s="37"/>
      <c r="B317" s="38"/>
      <c r="C317" s="9"/>
      <c r="D317" s="11"/>
      <c r="E317" s="11"/>
      <c r="F317" s="11"/>
      <c r="G317" s="11"/>
      <c r="H317" s="11"/>
      <c r="I317" s="12">
        <f t="shared" si="4"/>
        <v>0</v>
      </c>
    </row>
    <row r="318" spans="1:9" ht="13.8" x14ac:dyDescent="0.3">
      <c r="A318" s="37"/>
      <c r="B318" s="38"/>
      <c r="C318" s="9"/>
      <c r="D318" s="11"/>
      <c r="E318" s="11"/>
      <c r="F318" s="11"/>
      <c r="G318" s="11"/>
      <c r="H318" s="11"/>
      <c r="I318" s="12">
        <f t="shared" si="4"/>
        <v>0</v>
      </c>
    </row>
    <row r="319" spans="1:9" ht="13.8" x14ac:dyDescent="0.3">
      <c r="A319" s="37"/>
      <c r="B319" s="38"/>
      <c r="C319" s="9"/>
      <c r="D319" s="11"/>
      <c r="E319" s="11"/>
      <c r="F319" s="11"/>
      <c r="G319" s="11"/>
      <c r="H319" s="11"/>
      <c r="I319" s="12">
        <f t="shared" si="4"/>
        <v>0</v>
      </c>
    </row>
    <row r="320" spans="1:9" ht="13.8" x14ac:dyDescent="0.3">
      <c r="A320" s="37"/>
      <c r="B320" s="38"/>
      <c r="C320" s="9"/>
      <c r="D320" s="11"/>
      <c r="E320" s="11"/>
      <c r="F320" s="11"/>
      <c r="G320" s="11"/>
      <c r="H320" s="11"/>
      <c r="I320" s="12">
        <f t="shared" si="4"/>
        <v>0</v>
      </c>
    </row>
    <row r="321" spans="1:9" ht="13.8" x14ac:dyDescent="0.3">
      <c r="A321" s="37"/>
      <c r="B321" s="38"/>
      <c r="C321" s="9"/>
      <c r="D321" s="11"/>
      <c r="E321" s="11"/>
      <c r="F321" s="11"/>
      <c r="G321" s="11"/>
      <c r="H321" s="11"/>
      <c r="I321" s="12">
        <f t="shared" si="4"/>
        <v>0</v>
      </c>
    </row>
    <row r="322" spans="1:9" ht="13.8" x14ac:dyDescent="0.3">
      <c r="A322" s="37"/>
      <c r="B322" s="38"/>
      <c r="C322" s="9"/>
      <c r="D322" s="11"/>
      <c r="E322" s="11"/>
      <c r="F322" s="11"/>
      <c r="G322" s="11"/>
      <c r="H322" s="11"/>
      <c r="I322" s="12">
        <f t="shared" ref="I322:I380" si="5">SUM(D322:H322)</f>
        <v>0</v>
      </c>
    </row>
    <row r="323" spans="1:9" ht="13.8" x14ac:dyDescent="0.3">
      <c r="A323" s="37"/>
      <c r="B323" s="38"/>
      <c r="C323" s="9"/>
      <c r="D323" s="11"/>
      <c r="E323" s="11"/>
      <c r="F323" s="11"/>
      <c r="G323" s="11"/>
      <c r="H323" s="11"/>
      <c r="I323" s="12">
        <f t="shared" si="5"/>
        <v>0</v>
      </c>
    </row>
    <row r="324" spans="1:9" ht="13.8" x14ac:dyDescent="0.3">
      <c r="A324" s="37"/>
      <c r="B324" s="38"/>
      <c r="C324" s="9"/>
      <c r="D324" s="11"/>
      <c r="E324" s="11"/>
      <c r="F324" s="11"/>
      <c r="G324" s="11"/>
      <c r="H324" s="11"/>
      <c r="I324" s="12">
        <f t="shared" si="5"/>
        <v>0</v>
      </c>
    </row>
    <row r="325" spans="1:9" ht="13.8" x14ac:dyDescent="0.3">
      <c r="A325" s="37"/>
      <c r="B325" s="38"/>
      <c r="C325" s="9"/>
      <c r="D325" s="11"/>
      <c r="E325" s="11"/>
      <c r="F325" s="11"/>
      <c r="G325" s="11"/>
      <c r="H325" s="11"/>
      <c r="I325" s="12">
        <f t="shared" si="5"/>
        <v>0</v>
      </c>
    </row>
    <row r="326" spans="1:9" ht="13.8" x14ac:dyDescent="0.3">
      <c r="A326" s="37"/>
      <c r="B326" s="38"/>
      <c r="C326" s="9"/>
      <c r="D326" s="11"/>
      <c r="E326" s="11"/>
      <c r="F326" s="11"/>
      <c r="G326" s="11"/>
      <c r="H326" s="11"/>
      <c r="I326" s="12">
        <f t="shared" si="5"/>
        <v>0</v>
      </c>
    </row>
    <row r="327" spans="1:9" ht="13.8" x14ac:dyDescent="0.3">
      <c r="A327" s="37"/>
      <c r="B327" s="38"/>
      <c r="C327" s="9"/>
      <c r="D327" s="11"/>
      <c r="E327" s="11"/>
      <c r="F327" s="11"/>
      <c r="G327" s="11"/>
      <c r="H327" s="11"/>
      <c r="I327" s="12">
        <f t="shared" si="5"/>
        <v>0</v>
      </c>
    </row>
    <row r="328" spans="1:9" ht="13.8" x14ac:dyDescent="0.3">
      <c r="A328" s="37"/>
      <c r="B328" s="38"/>
      <c r="C328" s="9"/>
      <c r="D328" s="11"/>
      <c r="E328" s="11"/>
      <c r="F328" s="11"/>
      <c r="G328" s="11"/>
      <c r="H328" s="11"/>
      <c r="I328" s="12">
        <f t="shared" si="5"/>
        <v>0</v>
      </c>
    </row>
    <row r="329" spans="1:9" ht="13.8" x14ac:dyDescent="0.3">
      <c r="A329" s="37"/>
      <c r="B329" s="38"/>
      <c r="C329" s="9"/>
      <c r="D329" s="11"/>
      <c r="E329" s="11"/>
      <c r="F329" s="11"/>
      <c r="G329" s="11"/>
      <c r="H329" s="11"/>
      <c r="I329" s="12">
        <f t="shared" si="5"/>
        <v>0</v>
      </c>
    </row>
    <row r="330" spans="1:9" ht="13.8" x14ac:dyDescent="0.3">
      <c r="A330" s="37"/>
      <c r="B330" s="38"/>
      <c r="C330" s="9"/>
      <c r="D330" s="11"/>
      <c r="E330" s="11"/>
      <c r="F330" s="11"/>
      <c r="G330" s="11"/>
      <c r="H330" s="11"/>
      <c r="I330" s="12">
        <f t="shared" si="5"/>
        <v>0</v>
      </c>
    </row>
    <row r="331" spans="1:9" ht="13.8" x14ac:dyDescent="0.3">
      <c r="A331" s="37"/>
      <c r="B331" s="38"/>
      <c r="C331" s="9"/>
      <c r="D331" s="11"/>
      <c r="E331" s="11"/>
      <c r="F331" s="11"/>
      <c r="G331" s="11"/>
      <c r="H331" s="11"/>
      <c r="I331" s="12">
        <f t="shared" si="5"/>
        <v>0</v>
      </c>
    </row>
    <row r="332" spans="1:9" ht="13.8" x14ac:dyDescent="0.3">
      <c r="A332" s="37"/>
      <c r="B332" s="38"/>
      <c r="C332" s="9"/>
      <c r="D332" s="11"/>
      <c r="E332" s="11"/>
      <c r="F332" s="11"/>
      <c r="G332" s="11"/>
      <c r="H332" s="11"/>
      <c r="I332" s="12">
        <f t="shared" si="5"/>
        <v>0</v>
      </c>
    </row>
    <row r="333" spans="1:9" ht="13.8" x14ac:dyDescent="0.3">
      <c r="A333" s="37"/>
      <c r="B333" s="38"/>
      <c r="C333" s="9"/>
      <c r="D333" s="11"/>
      <c r="E333" s="11"/>
      <c r="F333" s="11"/>
      <c r="G333" s="11"/>
      <c r="H333" s="11"/>
      <c r="I333" s="12">
        <f t="shared" si="5"/>
        <v>0</v>
      </c>
    </row>
    <row r="334" spans="1:9" ht="13.8" x14ac:dyDescent="0.3">
      <c r="A334" s="37"/>
      <c r="B334" s="38"/>
      <c r="C334" s="9"/>
      <c r="D334" s="11"/>
      <c r="E334" s="11"/>
      <c r="F334" s="11"/>
      <c r="G334" s="11"/>
      <c r="H334" s="11"/>
      <c r="I334" s="12">
        <f t="shared" si="5"/>
        <v>0</v>
      </c>
    </row>
    <row r="335" spans="1:9" ht="13.8" x14ac:dyDescent="0.3">
      <c r="A335" s="37"/>
      <c r="B335" s="38"/>
      <c r="C335" s="9"/>
      <c r="D335" s="11"/>
      <c r="E335" s="11"/>
      <c r="F335" s="11"/>
      <c r="G335" s="11"/>
      <c r="H335" s="11"/>
      <c r="I335" s="12">
        <f t="shared" si="5"/>
        <v>0</v>
      </c>
    </row>
    <row r="336" spans="1:9" ht="13.8" x14ac:dyDescent="0.3">
      <c r="A336" s="37"/>
      <c r="B336" s="38"/>
      <c r="C336" s="9"/>
      <c r="D336" s="11"/>
      <c r="E336" s="11"/>
      <c r="F336" s="11"/>
      <c r="G336" s="11"/>
      <c r="H336" s="11"/>
      <c r="I336" s="12">
        <f t="shared" si="5"/>
        <v>0</v>
      </c>
    </row>
    <row r="337" spans="1:9" ht="13.8" x14ac:dyDescent="0.3">
      <c r="A337" s="37"/>
      <c r="B337" s="38"/>
      <c r="C337" s="9"/>
      <c r="D337" s="11"/>
      <c r="E337" s="11"/>
      <c r="F337" s="11"/>
      <c r="G337" s="11"/>
      <c r="H337" s="11"/>
      <c r="I337" s="12">
        <f t="shared" si="5"/>
        <v>0</v>
      </c>
    </row>
    <row r="338" spans="1:9" ht="13.8" x14ac:dyDescent="0.3">
      <c r="A338" s="37"/>
      <c r="B338" s="38"/>
      <c r="C338" s="9"/>
      <c r="D338" s="11"/>
      <c r="E338" s="11"/>
      <c r="F338" s="11"/>
      <c r="G338" s="11"/>
      <c r="H338" s="11"/>
      <c r="I338" s="12">
        <f t="shared" si="5"/>
        <v>0</v>
      </c>
    </row>
    <row r="339" spans="1:9" ht="13.8" x14ac:dyDescent="0.3">
      <c r="A339" s="37"/>
      <c r="B339" s="38"/>
      <c r="C339" s="9"/>
      <c r="D339" s="11"/>
      <c r="E339" s="11"/>
      <c r="F339" s="11"/>
      <c r="G339" s="11"/>
      <c r="H339" s="11"/>
      <c r="I339" s="12">
        <f t="shared" si="5"/>
        <v>0</v>
      </c>
    </row>
    <row r="340" spans="1:9" ht="13.8" x14ac:dyDescent="0.3">
      <c r="A340" s="37"/>
      <c r="B340" s="38"/>
      <c r="C340" s="9"/>
      <c r="D340" s="11"/>
      <c r="E340" s="11"/>
      <c r="F340" s="11"/>
      <c r="G340" s="11"/>
      <c r="H340" s="11"/>
      <c r="I340" s="12">
        <f t="shared" si="5"/>
        <v>0</v>
      </c>
    </row>
    <row r="341" spans="1:9" ht="13.8" x14ac:dyDescent="0.3">
      <c r="A341" s="37"/>
      <c r="B341" s="38"/>
      <c r="C341" s="9"/>
      <c r="D341" s="11"/>
      <c r="E341" s="11"/>
      <c r="F341" s="11"/>
      <c r="G341" s="11"/>
      <c r="H341" s="11"/>
      <c r="I341" s="12">
        <f t="shared" si="5"/>
        <v>0</v>
      </c>
    </row>
    <row r="342" spans="1:9" ht="13.8" x14ac:dyDescent="0.3">
      <c r="A342" s="37"/>
      <c r="B342" s="38"/>
      <c r="C342" s="9"/>
      <c r="D342" s="11"/>
      <c r="E342" s="11"/>
      <c r="F342" s="11"/>
      <c r="G342" s="11"/>
      <c r="H342" s="11"/>
      <c r="I342" s="12">
        <f t="shared" si="5"/>
        <v>0</v>
      </c>
    </row>
    <row r="343" spans="1:9" ht="13.8" x14ac:dyDescent="0.3">
      <c r="A343" s="37"/>
      <c r="B343" s="38"/>
      <c r="C343" s="9"/>
      <c r="D343" s="11"/>
      <c r="E343" s="11"/>
      <c r="F343" s="11"/>
      <c r="G343" s="11"/>
      <c r="H343" s="11"/>
      <c r="I343" s="12">
        <f t="shared" si="5"/>
        <v>0</v>
      </c>
    </row>
    <row r="344" spans="1:9" ht="13.8" x14ac:dyDescent="0.3">
      <c r="A344" s="37"/>
      <c r="B344" s="38"/>
      <c r="C344" s="9"/>
      <c r="D344" s="11"/>
      <c r="E344" s="11"/>
      <c r="F344" s="11"/>
      <c r="G344" s="11"/>
      <c r="H344" s="11"/>
      <c r="I344" s="12">
        <f t="shared" si="5"/>
        <v>0</v>
      </c>
    </row>
    <row r="345" spans="1:9" ht="13.8" x14ac:dyDescent="0.3">
      <c r="A345" s="37"/>
      <c r="B345" s="38"/>
      <c r="C345" s="9"/>
      <c r="D345" s="11"/>
      <c r="E345" s="11"/>
      <c r="F345" s="11"/>
      <c r="G345" s="11"/>
      <c r="H345" s="11"/>
      <c r="I345" s="12">
        <f t="shared" si="5"/>
        <v>0</v>
      </c>
    </row>
    <row r="346" spans="1:9" ht="13.8" x14ac:dyDescent="0.3">
      <c r="A346" s="37"/>
      <c r="B346" s="38"/>
      <c r="C346" s="9"/>
      <c r="D346" s="11"/>
      <c r="E346" s="11"/>
      <c r="F346" s="11"/>
      <c r="G346" s="11"/>
      <c r="H346" s="11"/>
      <c r="I346" s="12">
        <f t="shared" si="5"/>
        <v>0</v>
      </c>
    </row>
    <row r="347" spans="1:9" ht="13.8" x14ac:dyDescent="0.3">
      <c r="A347" s="37"/>
      <c r="B347" s="38"/>
      <c r="C347" s="9"/>
      <c r="D347" s="11"/>
      <c r="E347" s="11"/>
      <c r="F347" s="11"/>
      <c r="G347" s="11"/>
      <c r="H347" s="11"/>
      <c r="I347" s="12">
        <f t="shared" si="5"/>
        <v>0</v>
      </c>
    </row>
    <row r="348" spans="1:9" ht="13.8" x14ac:dyDescent="0.3">
      <c r="A348" s="37"/>
      <c r="B348" s="38"/>
      <c r="C348" s="9"/>
      <c r="D348" s="11"/>
      <c r="E348" s="11"/>
      <c r="F348" s="11"/>
      <c r="G348" s="11"/>
      <c r="H348" s="11"/>
      <c r="I348" s="12">
        <f t="shared" si="5"/>
        <v>0</v>
      </c>
    </row>
    <row r="349" spans="1:9" ht="13.8" x14ac:dyDescent="0.3">
      <c r="A349" s="37"/>
      <c r="B349" s="38"/>
      <c r="C349" s="9"/>
      <c r="D349" s="11"/>
      <c r="E349" s="11"/>
      <c r="F349" s="11"/>
      <c r="G349" s="11"/>
      <c r="H349" s="11"/>
      <c r="I349" s="12">
        <f t="shared" si="5"/>
        <v>0</v>
      </c>
    </row>
    <row r="350" spans="1:9" ht="13.8" x14ac:dyDescent="0.3">
      <c r="A350" s="37"/>
      <c r="B350" s="38"/>
      <c r="C350" s="9"/>
      <c r="D350" s="11"/>
      <c r="E350" s="11"/>
      <c r="F350" s="11"/>
      <c r="G350" s="11"/>
      <c r="H350" s="11"/>
      <c r="I350" s="12">
        <f t="shared" si="5"/>
        <v>0</v>
      </c>
    </row>
    <row r="351" spans="1:9" ht="13.8" x14ac:dyDescent="0.3">
      <c r="A351" s="37"/>
      <c r="B351" s="38"/>
      <c r="C351" s="9"/>
      <c r="D351" s="11"/>
      <c r="E351" s="11"/>
      <c r="F351" s="11"/>
      <c r="G351" s="11"/>
      <c r="H351" s="11"/>
      <c r="I351" s="12">
        <f t="shared" si="5"/>
        <v>0</v>
      </c>
    </row>
    <row r="352" spans="1:9" ht="13.8" x14ac:dyDescent="0.3">
      <c r="A352" s="37"/>
      <c r="B352" s="38"/>
      <c r="C352" s="9"/>
      <c r="D352" s="11"/>
      <c r="E352" s="11"/>
      <c r="F352" s="11"/>
      <c r="G352" s="11"/>
      <c r="H352" s="11"/>
      <c r="I352" s="12">
        <f t="shared" si="5"/>
        <v>0</v>
      </c>
    </row>
    <row r="353" spans="1:9" ht="13.8" x14ac:dyDescent="0.3">
      <c r="A353" s="37"/>
      <c r="B353" s="38"/>
      <c r="C353" s="9"/>
      <c r="D353" s="11"/>
      <c r="E353" s="11"/>
      <c r="F353" s="11"/>
      <c r="G353" s="11"/>
      <c r="H353" s="11"/>
      <c r="I353" s="12">
        <f t="shared" si="5"/>
        <v>0</v>
      </c>
    </row>
    <row r="354" spans="1:9" ht="13.8" x14ac:dyDescent="0.3">
      <c r="A354" s="37"/>
      <c r="B354" s="38"/>
      <c r="C354" s="9"/>
      <c r="D354" s="11"/>
      <c r="E354" s="11"/>
      <c r="F354" s="11"/>
      <c r="G354" s="11"/>
      <c r="H354" s="11"/>
      <c r="I354" s="12">
        <f t="shared" si="5"/>
        <v>0</v>
      </c>
    </row>
    <row r="355" spans="1:9" ht="13.8" x14ac:dyDescent="0.3">
      <c r="A355" s="37"/>
      <c r="B355" s="38"/>
      <c r="C355" s="9"/>
      <c r="D355" s="11"/>
      <c r="E355" s="11"/>
      <c r="F355" s="11"/>
      <c r="G355" s="11"/>
      <c r="H355" s="11"/>
      <c r="I355" s="12">
        <f t="shared" si="5"/>
        <v>0</v>
      </c>
    </row>
    <row r="356" spans="1:9" ht="13.8" x14ac:dyDescent="0.3">
      <c r="A356" s="37"/>
      <c r="B356" s="38"/>
      <c r="C356" s="9"/>
      <c r="D356" s="11"/>
      <c r="E356" s="11"/>
      <c r="F356" s="11"/>
      <c r="G356" s="11"/>
      <c r="H356" s="11"/>
      <c r="I356" s="12">
        <f t="shared" si="5"/>
        <v>0</v>
      </c>
    </row>
    <row r="357" spans="1:9" ht="13.8" x14ac:dyDescent="0.3">
      <c r="A357" s="37"/>
      <c r="B357" s="38"/>
      <c r="C357" s="9"/>
      <c r="D357" s="11"/>
      <c r="E357" s="11"/>
      <c r="F357" s="11"/>
      <c r="G357" s="11"/>
      <c r="H357" s="11"/>
      <c r="I357" s="12">
        <f t="shared" si="5"/>
        <v>0</v>
      </c>
    </row>
    <row r="358" spans="1:9" ht="13.8" x14ac:dyDescent="0.3">
      <c r="A358" s="37"/>
      <c r="B358" s="38"/>
      <c r="C358" s="9"/>
      <c r="D358" s="11"/>
      <c r="E358" s="11"/>
      <c r="F358" s="11"/>
      <c r="G358" s="11"/>
      <c r="H358" s="11"/>
      <c r="I358" s="12">
        <f t="shared" si="5"/>
        <v>0</v>
      </c>
    </row>
    <row r="359" spans="1:9" ht="13.8" x14ac:dyDescent="0.3">
      <c r="A359" s="37"/>
      <c r="B359" s="38"/>
      <c r="C359" s="9"/>
      <c r="D359" s="11"/>
      <c r="E359" s="11"/>
      <c r="F359" s="11"/>
      <c r="G359" s="11"/>
      <c r="H359" s="11"/>
      <c r="I359" s="12">
        <f t="shared" si="5"/>
        <v>0</v>
      </c>
    </row>
    <row r="360" spans="1:9" ht="13.8" x14ac:dyDescent="0.3">
      <c r="A360" s="37"/>
      <c r="B360" s="38"/>
      <c r="C360" s="9"/>
      <c r="D360" s="11"/>
      <c r="E360" s="11"/>
      <c r="F360" s="11"/>
      <c r="G360" s="11"/>
      <c r="H360" s="11"/>
      <c r="I360" s="12">
        <f t="shared" si="5"/>
        <v>0</v>
      </c>
    </row>
    <row r="361" spans="1:9" ht="13.8" x14ac:dyDescent="0.3">
      <c r="A361" s="37"/>
      <c r="B361" s="38"/>
      <c r="C361" s="9"/>
      <c r="D361" s="11"/>
      <c r="E361" s="11"/>
      <c r="F361" s="11"/>
      <c r="G361" s="11"/>
      <c r="H361" s="11"/>
      <c r="I361" s="12">
        <f t="shared" si="5"/>
        <v>0</v>
      </c>
    </row>
    <row r="362" spans="1:9" ht="13.8" x14ac:dyDescent="0.3">
      <c r="A362" s="37"/>
      <c r="B362" s="38"/>
      <c r="C362" s="9"/>
      <c r="D362" s="11"/>
      <c r="E362" s="11"/>
      <c r="F362" s="11"/>
      <c r="G362" s="11"/>
      <c r="H362" s="11"/>
      <c r="I362" s="12">
        <f t="shared" si="5"/>
        <v>0</v>
      </c>
    </row>
    <row r="363" spans="1:9" ht="13.8" x14ac:dyDescent="0.3">
      <c r="A363" s="37"/>
      <c r="B363" s="38"/>
      <c r="C363" s="9"/>
      <c r="D363" s="11"/>
      <c r="E363" s="11"/>
      <c r="F363" s="11"/>
      <c r="G363" s="11"/>
      <c r="H363" s="11"/>
      <c r="I363" s="12">
        <f t="shared" si="5"/>
        <v>0</v>
      </c>
    </row>
    <row r="364" spans="1:9" ht="13.8" x14ac:dyDescent="0.3">
      <c r="A364" s="37"/>
      <c r="B364" s="38"/>
      <c r="C364" s="9"/>
      <c r="D364" s="11"/>
      <c r="E364" s="11"/>
      <c r="F364" s="11"/>
      <c r="G364" s="11"/>
      <c r="H364" s="11"/>
      <c r="I364" s="12">
        <f t="shared" si="5"/>
        <v>0</v>
      </c>
    </row>
    <row r="365" spans="1:9" ht="13.8" x14ac:dyDescent="0.3">
      <c r="A365" s="37"/>
      <c r="B365" s="38"/>
      <c r="C365" s="9"/>
      <c r="D365" s="11"/>
      <c r="E365" s="11"/>
      <c r="F365" s="11"/>
      <c r="G365" s="11"/>
      <c r="H365" s="11"/>
      <c r="I365" s="12">
        <f t="shared" si="5"/>
        <v>0</v>
      </c>
    </row>
    <row r="366" spans="1:9" ht="13.8" x14ac:dyDescent="0.3">
      <c r="A366" s="37"/>
      <c r="B366" s="38"/>
      <c r="C366" s="9"/>
      <c r="D366" s="11"/>
      <c r="E366" s="11"/>
      <c r="F366" s="11"/>
      <c r="G366" s="11"/>
      <c r="H366" s="11"/>
      <c r="I366" s="12">
        <f t="shared" si="5"/>
        <v>0</v>
      </c>
    </row>
    <row r="367" spans="1:9" ht="13.8" x14ac:dyDescent="0.3">
      <c r="A367" s="37"/>
      <c r="B367" s="38"/>
      <c r="C367" s="9"/>
      <c r="D367" s="11"/>
      <c r="E367" s="11"/>
      <c r="F367" s="11"/>
      <c r="G367" s="11"/>
      <c r="H367" s="11"/>
      <c r="I367" s="12">
        <f t="shared" si="5"/>
        <v>0</v>
      </c>
    </row>
    <row r="368" spans="1:9" ht="13.8" x14ac:dyDescent="0.3">
      <c r="A368" s="37"/>
      <c r="B368" s="38"/>
      <c r="C368" s="9"/>
      <c r="D368" s="11"/>
      <c r="E368" s="11"/>
      <c r="F368" s="11"/>
      <c r="G368" s="11"/>
      <c r="H368" s="11"/>
      <c r="I368" s="12">
        <f t="shared" si="5"/>
        <v>0</v>
      </c>
    </row>
    <row r="369" spans="1:9" ht="13.8" x14ac:dyDescent="0.3">
      <c r="A369" s="37"/>
      <c r="B369" s="38"/>
      <c r="C369" s="9"/>
      <c r="D369" s="11"/>
      <c r="E369" s="11"/>
      <c r="F369" s="11"/>
      <c r="G369" s="11"/>
      <c r="H369" s="11"/>
      <c r="I369" s="12">
        <f t="shared" si="5"/>
        <v>0</v>
      </c>
    </row>
    <row r="370" spans="1:9" ht="13.8" x14ac:dyDescent="0.3">
      <c r="A370" s="37"/>
      <c r="B370" s="38"/>
      <c r="C370" s="9"/>
      <c r="D370" s="11"/>
      <c r="E370" s="11"/>
      <c r="F370" s="11"/>
      <c r="G370" s="11"/>
      <c r="H370" s="11"/>
      <c r="I370" s="12">
        <f t="shared" si="5"/>
        <v>0</v>
      </c>
    </row>
    <row r="371" spans="1:9" ht="13.8" x14ac:dyDescent="0.3">
      <c r="A371" s="37"/>
      <c r="B371" s="38"/>
      <c r="C371" s="9"/>
      <c r="D371" s="11"/>
      <c r="E371" s="11"/>
      <c r="F371" s="11"/>
      <c r="G371" s="11"/>
      <c r="H371" s="11"/>
      <c r="I371" s="12">
        <f t="shared" si="5"/>
        <v>0</v>
      </c>
    </row>
    <row r="372" spans="1:9" ht="13.8" x14ac:dyDescent="0.3">
      <c r="A372" s="37"/>
      <c r="B372" s="38"/>
      <c r="C372" s="9"/>
      <c r="D372" s="11"/>
      <c r="E372" s="11"/>
      <c r="F372" s="11"/>
      <c r="G372" s="11"/>
      <c r="H372" s="11"/>
      <c r="I372" s="12">
        <f t="shared" si="5"/>
        <v>0</v>
      </c>
    </row>
    <row r="373" spans="1:9" ht="13.8" x14ac:dyDescent="0.3">
      <c r="A373" s="37"/>
      <c r="B373" s="38"/>
      <c r="C373" s="9"/>
      <c r="D373" s="11"/>
      <c r="E373" s="11"/>
      <c r="F373" s="11"/>
      <c r="G373" s="11"/>
      <c r="H373" s="11"/>
      <c r="I373" s="12">
        <f t="shared" si="5"/>
        <v>0</v>
      </c>
    </row>
    <row r="374" spans="1:9" ht="13.8" x14ac:dyDescent="0.3">
      <c r="A374" s="37"/>
      <c r="B374" s="38"/>
      <c r="C374" s="9"/>
      <c r="D374" s="11"/>
      <c r="E374" s="11"/>
      <c r="F374" s="11"/>
      <c r="G374" s="11"/>
      <c r="H374" s="11"/>
      <c r="I374" s="12">
        <f t="shared" si="5"/>
        <v>0</v>
      </c>
    </row>
    <row r="375" spans="1:9" ht="13.8" x14ac:dyDescent="0.3">
      <c r="A375" s="37"/>
      <c r="B375" s="38"/>
      <c r="C375" s="9"/>
      <c r="D375" s="11"/>
      <c r="E375" s="11"/>
      <c r="F375" s="11"/>
      <c r="G375" s="11"/>
      <c r="H375" s="11"/>
      <c r="I375" s="12">
        <f t="shared" si="5"/>
        <v>0</v>
      </c>
    </row>
    <row r="376" spans="1:9" ht="13.8" x14ac:dyDescent="0.3">
      <c r="A376" s="37"/>
      <c r="B376" s="38"/>
      <c r="C376" s="9"/>
      <c r="D376" s="11"/>
      <c r="E376" s="11"/>
      <c r="F376" s="11"/>
      <c r="G376" s="11"/>
      <c r="H376" s="11"/>
      <c r="I376" s="12">
        <f t="shared" si="5"/>
        <v>0</v>
      </c>
    </row>
    <row r="377" spans="1:9" ht="13.8" x14ac:dyDescent="0.3">
      <c r="A377" s="37"/>
      <c r="B377" s="38"/>
      <c r="C377" s="9"/>
      <c r="D377" s="11"/>
      <c r="E377" s="11"/>
      <c r="F377" s="11"/>
      <c r="G377" s="11"/>
      <c r="H377" s="11"/>
      <c r="I377" s="12">
        <f t="shared" si="5"/>
        <v>0</v>
      </c>
    </row>
    <row r="378" spans="1:9" ht="13.8" x14ac:dyDescent="0.3">
      <c r="A378" s="37"/>
      <c r="B378" s="38"/>
      <c r="C378" s="9"/>
      <c r="D378" s="11"/>
      <c r="E378" s="11"/>
      <c r="F378" s="11"/>
      <c r="G378" s="11"/>
      <c r="H378" s="11"/>
      <c r="I378" s="12">
        <f t="shared" si="5"/>
        <v>0</v>
      </c>
    </row>
    <row r="379" spans="1:9" ht="13.8" x14ac:dyDescent="0.3">
      <c r="A379" s="37"/>
      <c r="B379" s="38"/>
      <c r="C379" s="9"/>
      <c r="D379" s="11"/>
      <c r="E379" s="11"/>
      <c r="F379" s="11"/>
      <c r="G379" s="11"/>
      <c r="H379" s="11"/>
      <c r="I379" s="12">
        <f t="shared" si="5"/>
        <v>0</v>
      </c>
    </row>
    <row r="380" spans="1:9" ht="13.8" x14ac:dyDescent="0.3">
      <c r="A380" s="37"/>
      <c r="B380" s="38"/>
      <c r="C380" s="9"/>
      <c r="D380" s="11"/>
      <c r="E380" s="11"/>
      <c r="F380" s="11"/>
      <c r="G380" s="11"/>
      <c r="H380" s="11"/>
      <c r="I380" s="12">
        <f t="shared" si="5"/>
        <v>0</v>
      </c>
    </row>
    <row r="381" spans="1:9" ht="7.5" customHeight="1" x14ac:dyDescent="0.3">
      <c r="A381" s="55"/>
      <c r="C381" s="57"/>
      <c r="D381" s="58"/>
      <c r="E381" s="58"/>
      <c r="F381" s="58"/>
      <c r="G381" s="58"/>
      <c r="H381" s="58"/>
      <c r="I381" s="59"/>
    </row>
    <row r="382" spans="1:9" ht="13.8" x14ac:dyDescent="0.3">
      <c r="A382" s="55"/>
      <c r="C382" s="57"/>
      <c r="D382" s="59">
        <f t="shared" ref="D382:I382" si="6">SUBTOTAL(9,D5:D380)</f>
        <v>1885038.13</v>
      </c>
      <c r="E382" s="59"/>
      <c r="F382" s="59">
        <f t="shared" si="6"/>
        <v>957293.97</v>
      </c>
      <c r="G382" s="59"/>
      <c r="H382" s="59">
        <f t="shared" si="6"/>
        <v>1735019.93</v>
      </c>
      <c r="I382" s="59">
        <f t="shared" si="6"/>
        <v>5820228.2859999994</v>
      </c>
    </row>
    <row r="383" spans="1:9" ht="13.8" x14ac:dyDescent="0.3">
      <c r="A383" s="55"/>
      <c r="C383" s="57"/>
      <c r="D383" s="58"/>
      <c r="E383" s="58"/>
      <c r="F383" s="58"/>
      <c r="G383" s="58"/>
      <c r="H383" s="58"/>
      <c r="I383" s="59"/>
    </row>
    <row r="384" spans="1:9" ht="13.8" x14ac:dyDescent="0.3">
      <c r="A384" s="55"/>
      <c r="C384" s="57"/>
      <c r="D384" s="58"/>
      <c r="E384" s="58"/>
      <c r="F384" s="58"/>
      <c r="G384" s="58"/>
      <c r="H384" s="58"/>
      <c r="I384" s="59"/>
    </row>
    <row r="385" spans="1:9" ht="13.8" x14ac:dyDescent="0.3">
      <c r="A385" s="55"/>
      <c r="C385" s="57"/>
      <c r="D385" s="58"/>
      <c r="E385" s="58"/>
      <c r="F385" s="58"/>
      <c r="G385" s="58"/>
      <c r="H385" s="58"/>
      <c r="I385" s="59"/>
    </row>
    <row r="386" spans="1:9" ht="13.8" x14ac:dyDescent="0.3">
      <c r="A386" s="55"/>
      <c r="C386" s="57"/>
      <c r="D386" s="58"/>
      <c r="E386" s="58"/>
      <c r="F386" s="58"/>
      <c r="G386" s="58"/>
      <c r="H386" s="58"/>
      <c r="I386" s="59"/>
    </row>
    <row r="387" spans="1:9" ht="13.8" x14ac:dyDescent="0.3">
      <c r="A387" s="55"/>
      <c r="C387" s="57"/>
      <c r="D387" s="58"/>
      <c r="E387" s="58"/>
      <c r="F387" s="58"/>
      <c r="G387" s="58"/>
      <c r="H387" s="58"/>
      <c r="I387" s="59"/>
    </row>
    <row r="388" spans="1:9" ht="13.8" x14ac:dyDescent="0.3">
      <c r="A388" s="55"/>
      <c r="C388" s="57"/>
      <c r="D388" s="58"/>
      <c r="E388" s="58"/>
      <c r="F388" s="58"/>
      <c r="G388" s="58"/>
      <c r="H388" s="58"/>
      <c r="I388" s="59"/>
    </row>
    <row r="389" spans="1:9" ht="13.8" x14ac:dyDescent="0.3">
      <c r="A389" s="55"/>
      <c r="C389" s="57"/>
      <c r="D389" s="58"/>
      <c r="E389" s="58"/>
      <c r="F389" s="58"/>
      <c r="G389" s="58"/>
      <c r="H389" s="58"/>
      <c r="I389" s="59"/>
    </row>
    <row r="390" spans="1:9" ht="13.8" x14ac:dyDescent="0.3">
      <c r="A390" s="55"/>
      <c r="C390" s="57"/>
      <c r="D390" s="58"/>
      <c r="E390" s="58"/>
      <c r="F390" s="58"/>
      <c r="G390" s="58"/>
      <c r="H390" s="58"/>
      <c r="I390" s="59"/>
    </row>
    <row r="391" spans="1:9" ht="13.8" x14ac:dyDescent="0.3">
      <c r="A391" s="55"/>
      <c r="C391" s="57"/>
      <c r="D391" s="58"/>
      <c r="E391" s="58"/>
      <c r="F391" s="58"/>
      <c r="G391" s="58"/>
      <c r="H391" s="58"/>
      <c r="I391" s="59"/>
    </row>
    <row r="392" spans="1:9" ht="13.8" x14ac:dyDescent="0.3">
      <c r="A392" s="55"/>
      <c r="C392" s="57"/>
      <c r="D392" s="58"/>
      <c r="E392" s="58"/>
      <c r="F392" s="58"/>
      <c r="G392" s="58"/>
      <c r="H392" s="58"/>
      <c r="I392" s="59"/>
    </row>
    <row r="393" spans="1:9" ht="13.8" x14ac:dyDescent="0.3">
      <c r="A393" s="55"/>
      <c r="C393" s="57"/>
      <c r="D393" s="58"/>
      <c r="E393" s="58"/>
      <c r="F393" s="58"/>
      <c r="G393" s="58"/>
      <c r="H393" s="58"/>
      <c r="I393" s="59"/>
    </row>
    <row r="394" spans="1:9" ht="13.8" x14ac:dyDescent="0.3">
      <c r="A394" s="55"/>
      <c r="C394" s="57"/>
      <c r="D394" s="58"/>
      <c r="E394" s="58"/>
      <c r="F394" s="58"/>
      <c r="G394" s="58"/>
      <c r="H394" s="58"/>
      <c r="I394" s="59"/>
    </row>
    <row r="395" spans="1:9" ht="13.8" x14ac:dyDescent="0.3">
      <c r="A395" s="55"/>
      <c r="C395" s="57"/>
      <c r="D395" s="58"/>
      <c r="E395" s="58"/>
      <c r="F395" s="58"/>
      <c r="G395" s="58"/>
      <c r="H395" s="58"/>
      <c r="I395" s="59"/>
    </row>
    <row r="396" spans="1:9" ht="13.8" x14ac:dyDescent="0.3">
      <c r="A396" s="55"/>
      <c r="C396" s="57"/>
      <c r="D396" s="58"/>
      <c r="E396" s="58"/>
      <c r="F396" s="58"/>
      <c r="G396" s="58"/>
      <c r="H396" s="58"/>
      <c r="I396" s="59"/>
    </row>
    <row r="397" spans="1:9" ht="13.8" x14ac:dyDescent="0.3">
      <c r="A397" s="55"/>
      <c r="C397" s="57"/>
      <c r="D397" s="58"/>
      <c r="E397" s="58"/>
      <c r="F397" s="58"/>
      <c r="G397" s="58"/>
      <c r="H397" s="58"/>
      <c r="I397" s="59"/>
    </row>
    <row r="398" spans="1:9" ht="13.8" x14ac:dyDescent="0.3">
      <c r="A398" s="55"/>
      <c r="C398" s="57"/>
      <c r="D398" s="58"/>
      <c r="E398" s="58"/>
      <c r="F398" s="58"/>
      <c r="G398" s="58"/>
      <c r="H398" s="58"/>
      <c r="I398" s="59"/>
    </row>
    <row r="399" spans="1:9" ht="13.8" x14ac:dyDescent="0.3">
      <c r="A399" s="55"/>
      <c r="C399" s="57"/>
      <c r="D399" s="58"/>
      <c r="E399" s="58"/>
      <c r="F399" s="58"/>
      <c r="G399" s="58"/>
      <c r="H399" s="58"/>
      <c r="I399" s="59"/>
    </row>
    <row r="400" spans="1:9" ht="13.8" x14ac:dyDescent="0.3">
      <c r="A400" s="55"/>
      <c r="C400" s="57"/>
      <c r="D400" s="58"/>
      <c r="E400" s="58"/>
      <c r="F400" s="58"/>
      <c r="G400" s="58"/>
      <c r="H400" s="58"/>
      <c r="I400" s="59"/>
    </row>
    <row r="401" spans="1:9" ht="13.8" x14ac:dyDescent="0.3">
      <c r="A401" s="55"/>
      <c r="C401" s="57"/>
      <c r="D401" s="58"/>
      <c r="E401" s="58"/>
      <c r="F401" s="58"/>
      <c r="G401" s="58"/>
      <c r="H401" s="58"/>
      <c r="I401" s="59"/>
    </row>
    <row r="402" spans="1:9" ht="13.8" x14ac:dyDescent="0.3">
      <c r="A402" s="55"/>
      <c r="C402" s="57"/>
      <c r="D402" s="58"/>
      <c r="E402" s="58"/>
      <c r="F402" s="58"/>
      <c r="G402" s="58"/>
      <c r="H402" s="58"/>
      <c r="I402" s="59"/>
    </row>
    <row r="403" spans="1:9" ht="13.8" x14ac:dyDescent="0.3">
      <c r="A403" s="55"/>
      <c r="C403" s="57"/>
      <c r="D403" s="58"/>
      <c r="E403" s="58"/>
      <c r="F403" s="58"/>
      <c r="G403" s="58"/>
      <c r="H403" s="58"/>
      <c r="I403" s="59"/>
    </row>
    <row r="404" spans="1:9" ht="13.8" x14ac:dyDescent="0.3">
      <c r="A404" s="55"/>
      <c r="C404" s="57"/>
      <c r="D404" s="58"/>
      <c r="E404" s="58"/>
      <c r="F404" s="58"/>
      <c r="G404" s="58"/>
      <c r="H404" s="58"/>
      <c r="I404" s="59"/>
    </row>
    <row r="405" spans="1:9" ht="13.8" x14ac:dyDescent="0.3">
      <c r="A405" s="55"/>
      <c r="C405" s="57"/>
      <c r="D405" s="58"/>
      <c r="E405" s="58"/>
      <c r="F405" s="58"/>
      <c r="G405" s="58"/>
      <c r="H405" s="58"/>
      <c r="I405" s="59"/>
    </row>
    <row r="406" spans="1:9" ht="13.8" x14ac:dyDescent="0.3">
      <c r="A406" s="55"/>
      <c r="C406" s="57"/>
      <c r="D406" s="58"/>
      <c r="E406" s="58"/>
      <c r="F406" s="58"/>
      <c r="G406" s="58"/>
      <c r="H406" s="58"/>
      <c r="I406" s="59"/>
    </row>
    <row r="407" spans="1:9" ht="13.8" x14ac:dyDescent="0.3">
      <c r="A407" s="55"/>
      <c r="C407" s="57"/>
      <c r="D407" s="58"/>
      <c r="E407" s="58"/>
      <c r="F407" s="58"/>
      <c r="G407" s="58"/>
      <c r="H407" s="58"/>
      <c r="I407" s="59"/>
    </row>
    <row r="408" spans="1:9" ht="13.8" x14ac:dyDescent="0.3">
      <c r="A408" s="55"/>
      <c r="C408" s="57"/>
      <c r="D408" s="58"/>
      <c r="E408" s="58"/>
      <c r="F408" s="58"/>
      <c r="G408" s="58"/>
      <c r="H408" s="58"/>
      <c r="I408" s="59"/>
    </row>
    <row r="409" spans="1:9" ht="13.8" x14ac:dyDescent="0.3">
      <c r="A409" s="55"/>
      <c r="C409" s="57"/>
      <c r="D409" s="58"/>
      <c r="E409" s="58"/>
      <c r="F409" s="58"/>
      <c r="G409" s="58"/>
      <c r="H409" s="58"/>
      <c r="I409" s="59"/>
    </row>
    <row r="410" spans="1:9" ht="13.8" x14ac:dyDescent="0.3">
      <c r="A410" s="55"/>
      <c r="C410" s="57"/>
      <c r="D410" s="58"/>
      <c r="E410" s="58"/>
      <c r="F410" s="58"/>
      <c r="G410" s="58"/>
      <c r="H410" s="58"/>
      <c r="I410" s="59"/>
    </row>
    <row r="411" spans="1:9" ht="13.8" x14ac:dyDescent="0.3">
      <c r="A411" s="55"/>
      <c r="C411" s="57"/>
      <c r="D411" s="58"/>
      <c r="E411" s="58"/>
      <c r="F411" s="58"/>
      <c r="G411" s="58"/>
      <c r="H411" s="58"/>
      <c r="I411" s="59"/>
    </row>
    <row r="412" spans="1:9" ht="13.8" x14ac:dyDescent="0.3">
      <c r="A412" s="55"/>
      <c r="C412" s="57"/>
      <c r="D412" s="58"/>
      <c r="E412" s="58"/>
      <c r="F412" s="58"/>
      <c r="G412" s="58"/>
      <c r="H412" s="58"/>
      <c r="I412" s="59"/>
    </row>
    <row r="413" spans="1:9" ht="13.8" x14ac:dyDescent="0.3">
      <c r="A413" s="55"/>
      <c r="C413" s="57"/>
      <c r="D413" s="58"/>
      <c r="E413" s="58"/>
      <c r="F413" s="58"/>
      <c r="G413" s="58"/>
      <c r="H413" s="58"/>
      <c r="I413" s="59"/>
    </row>
    <row r="414" spans="1:9" ht="13.8" x14ac:dyDescent="0.3">
      <c r="A414" s="55"/>
      <c r="C414" s="57"/>
      <c r="D414" s="58"/>
      <c r="E414" s="58"/>
      <c r="F414" s="58"/>
      <c r="G414" s="58"/>
      <c r="H414" s="58"/>
      <c r="I414" s="59"/>
    </row>
    <row r="415" spans="1:9" ht="13.8" x14ac:dyDescent="0.3">
      <c r="A415" s="55"/>
      <c r="C415" s="57"/>
      <c r="D415" s="58"/>
      <c r="E415" s="58"/>
      <c r="F415" s="58"/>
      <c r="G415" s="58"/>
      <c r="H415" s="58"/>
      <c r="I415" s="59"/>
    </row>
    <row r="416" spans="1:9" ht="13.8" x14ac:dyDescent="0.3">
      <c r="A416" s="55"/>
      <c r="C416" s="57"/>
      <c r="D416" s="58"/>
      <c r="E416" s="58"/>
      <c r="F416" s="58"/>
      <c r="G416" s="58"/>
      <c r="H416" s="58"/>
      <c r="I416" s="59"/>
    </row>
    <row r="417" spans="1:9" ht="13.8" x14ac:dyDescent="0.3">
      <c r="A417" s="55"/>
      <c r="C417" s="57"/>
      <c r="D417" s="58"/>
      <c r="E417" s="58"/>
      <c r="F417" s="58"/>
      <c r="G417" s="58"/>
      <c r="H417" s="58"/>
      <c r="I417" s="59"/>
    </row>
    <row r="418" spans="1:9" ht="13.8" x14ac:dyDescent="0.3">
      <c r="A418" s="55"/>
      <c r="C418" s="57"/>
      <c r="D418" s="58"/>
      <c r="E418" s="58"/>
      <c r="F418" s="58"/>
      <c r="G418" s="58"/>
      <c r="H418" s="58"/>
      <c r="I418" s="59"/>
    </row>
    <row r="419" spans="1:9" ht="13.8" x14ac:dyDescent="0.3">
      <c r="A419" s="55"/>
      <c r="C419" s="57"/>
      <c r="D419" s="58"/>
      <c r="E419" s="58"/>
      <c r="F419" s="58"/>
      <c r="G419" s="58"/>
      <c r="H419" s="58"/>
      <c r="I419" s="59"/>
    </row>
    <row r="420" spans="1:9" ht="13.8" x14ac:dyDescent="0.3">
      <c r="A420" s="55"/>
      <c r="C420" s="57"/>
      <c r="D420" s="58"/>
      <c r="E420" s="58"/>
      <c r="F420" s="58"/>
      <c r="G420" s="58"/>
      <c r="H420" s="58"/>
      <c r="I420" s="59"/>
    </row>
    <row r="421" spans="1:9" ht="13.8" x14ac:dyDescent="0.3">
      <c r="A421" s="55"/>
      <c r="C421" s="57"/>
      <c r="D421" s="58"/>
      <c r="E421" s="58"/>
      <c r="F421" s="58"/>
      <c r="G421" s="58"/>
      <c r="H421" s="58"/>
      <c r="I421" s="59"/>
    </row>
    <row r="422" spans="1:9" ht="13.8" x14ac:dyDescent="0.3">
      <c r="A422" s="55"/>
      <c r="C422" s="57"/>
      <c r="D422" s="58"/>
      <c r="E422" s="58"/>
      <c r="F422" s="58"/>
      <c r="G422" s="58"/>
      <c r="H422" s="58"/>
      <c r="I422" s="59"/>
    </row>
    <row r="423" spans="1:9" ht="13.8" x14ac:dyDescent="0.3">
      <c r="A423" s="55"/>
      <c r="C423" s="57"/>
      <c r="D423" s="58"/>
      <c r="E423" s="58"/>
      <c r="F423" s="58"/>
      <c r="G423" s="58"/>
      <c r="H423" s="58"/>
      <c r="I423" s="59"/>
    </row>
    <row r="424" spans="1:9" ht="13.8" x14ac:dyDescent="0.3">
      <c r="A424" s="55"/>
      <c r="C424" s="57"/>
      <c r="D424" s="58"/>
      <c r="E424" s="58"/>
      <c r="F424" s="58"/>
      <c r="G424" s="58"/>
      <c r="H424" s="58"/>
      <c r="I424" s="59"/>
    </row>
    <row r="425" spans="1:9" ht="13.8" x14ac:dyDescent="0.3">
      <c r="A425" s="55"/>
      <c r="C425" s="57"/>
      <c r="D425" s="58"/>
      <c r="E425" s="58"/>
      <c r="F425" s="58"/>
      <c r="G425" s="58"/>
      <c r="H425" s="58"/>
      <c r="I425" s="59"/>
    </row>
    <row r="426" spans="1:9" ht="13.8" x14ac:dyDescent="0.3">
      <c r="A426" s="55"/>
      <c r="C426" s="57"/>
      <c r="D426" s="58"/>
      <c r="E426" s="58"/>
      <c r="F426" s="58"/>
      <c r="G426" s="58"/>
      <c r="H426" s="58"/>
      <c r="I426" s="59"/>
    </row>
    <row r="427" spans="1:9" ht="13.8" x14ac:dyDescent="0.3">
      <c r="A427" s="55"/>
      <c r="C427" s="57"/>
      <c r="D427" s="58"/>
      <c r="E427" s="58"/>
      <c r="F427" s="58"/>
      <c r="G427" s="58"/>
      <c r="H427" s="58"/>
      <c r="I427" s="59"/>
    </row>
    <row r="428" spans="1:9" ht="13.8" x14ac:dyDescent="0.3">
      <c r="A428" s="55"/>
      <c r="C428" s="57"/>
      <c r="D428" s="58"/>
      <c r="E428" s="58"/>
      <c r="F428" s="58"/>
      <c r="G428" s="58"/>
      <c r="H428" s="58"/>
      <c r="I428" s="59"/>
    </row>
    <row r="429" spans="1:9" ht="13.8" x14ac:dyDescent="0.3">
      <c r="A429" s="55"/>
      <c r="C429" s="57"/>
      <c r="D429" s="58"/>
      <c r="E429" s="58"/>
      <c r="F429" s="58"/>
      <c r="G429" s="58"/>
      <c r="H429" s="58"/>
      <c r="I429" s="59"/>
    </row>
    <row r="430" spans="1:9" ht="13.8" x14ac:dyDescent="0.3">
      <c r="A430" s="55"/>
      <c r="C430" s="57"/>
      <c r="D430" s="58"/>
      <c r="E430" s="58"/>
      <c r="F430" s="58"/>
      <c r="G430" s="58"/>
      <c r="H430" s="58"/>
      <c r="I430" s="59"/>
    </row>
    <row r="431" spans="1:9" ht="13.8" x14ac:dyDescent="0.3">
      <c r="A431" s="55"/>
      <c r="C431" s="57"/>
      <c r="D431" s="58"/>
      <c r="E431" s="58"/>
      <c r="F431" s="58"/>
      <c r="G431" s="58"/>
      <c r="H431" s="58"/>
      <c r="I431" s="59"/>
    </row>
    <row r="432" spans="1:9" ht="13.8" x14ac:dyDescent="0.3">
      <c r="A432" s="55"/>
      <c r="C432" s="57"/>
      <c r="D432" s="58"/>
      <c r="E432" s="58"/>
      <c r="F432" s="58"/>
      <c r="G432" s="58"/>
      <c r="H432" s="58"/>
      <c r="I432" s="59"/>
    </row>
    <row r="433" spans="1:9" ht="13.8" x14ac:dyDescent="0.3">
      <c r="A433" s="55"/>
      <c r="C433" s="57"/>
      <c r="D433" s="58"/>
      <c r="E433" s="58"/>
      <c r="F433" s="58"/>
      <c r="G433" s="58"/>
      <c r="H433" s="58"/>
      <c r="I433" s="59"/>
    </row>
    <row r="434" spans="1:9" ht="13.8" x14ac:dyDescent="0.3">
      <c r="A434" s="55"/>
      <c r="C434" s="57"/>
      <c r="D434" s="58"/>
      <c r="E434" s="58"/>
      <c r="F434" s="58"/>
      <c r="G434" s="58"/>
      <c r="H434" s="58"/>
      <c r="I434" s="59"/>
    </row>
    <row r="435" spans="1:9" ht="13.8" x14ac:dyDescent="0.3">
      <c r="A435" s="55"/>
      <c r="C435" s="57"/>
      <c r="D435" s="58"/>
      <c r="E435" s="58"/>
      <c r="F435" s="58"/>
      <c r="G435" s="58"/>
      <c r="H435" s="58"/>
      <c r="I435" s="59"/>
    </row>
    <row r="436" spans="1:9" ht="13.8" x14ac:dyDescent="0.3">
      <c r="A436" s="55"/>
      <c r="C436" s="57"/>
      <c r="D436" s="58"/>
      <c r="E436" s="58"/>
      <c r="F436" s="58"/>
      <c r="G436" s="58"/>
      <c r="H436" s="58"/>
      <c r="I436" s="59"/>
    </row>
    <row r="437" spans="1:9" ht="13.8" x14ac:dyDescent="0.3">
      <c r="A437" s="55"/>
      <c r="C437" s="57"/>
      <c r="D437" s="58"/>
      <c r="E437" s="58"/>
      <c r="F437" s="58"/>
      <c r="G437" s="58"/>
      <c r="H437" s="58"/>
      <c r="I437" s="59"/>
    </row>
    <row r="438" spans="1:9" ht="13.8" x14ac:dyDescent="0.3">
      <c r="A438" s="55"/>
      <c r="C438" s="57"/>
      <c r="D438" s="58"/>
      <c r="E438" s="58"/>
      <c r="F438" s="58"/>
      <c r="G438" s="58"/>
      <c r="H438" s="58"/>
      <c r="I438" s="59"/>
    </row>
    <row r="439" spans="1:9" ht="13.8" x14ac:dyDescent="0.3">
      <c r="A439" s="55"/>
      <c r="C439" s="57"/>
      <c r="D439" s="58"/>
      <c r="E439" s="58"/>
      <c r="F439" s="58"/>
      <c r="G439" s="58"/>
      <c r="H439" s="58"/>
      <c r="I439" s="59"/>
    </row>
    <row r="440" spans="1:9" ht="13.8" x14ac:dyDescent="0.3">
      <c r="A440" s="55"/>
      <c r="C440" s="57"/>
      <c r="D440" s="58"/>
      <c r="E440" s="58"/>
      <c r="F440" s="58"/>
      <c r="G440" s="58"/>
      <c r="H440" s="58"/>
      <c r="I440" s="59"/>
    </row>
    <row r="441" spans="1:9" ht="13.8" x14ac:dyDescent="0.3">
      <c r="A441" s="55"/>
      <c r="C441" s="57"/>
      <c r="D441" s="58"/>
      <c r="E441" s="58"/>
      <c r="F441" s="58"/>
      <c r="G441" s="58"/>
      <c r="H441" s="58"/>
      <c r="I441" s="59"/>
    </row>
    <row r="442" spans="1:9" ht="13.8" x14ac:dyDescent="0.3">
      <c r="A442" s="55"/>
      <c r="C442" s="57"/>
      <c r="D442" s="58"/>
      <c r="E442" s="58"/>
      <c r="F442" s="58"/>
      <c r="G442" s="58"/>
      <c r="H442" s="58"/>
      <c r="I442" s="59"/>
    </row>
    <row r="443" spans="1:9" ht="13.8" x14ac:dyDescent="0.3">
      <c r="A443" s="55"/>
      <c r="C443" s="57"/>
      <c r="D443" s="58"/>
      <c r="E443" s="58"/>
      <c r="F443" s="58"/>
      <c r="G443" s="58"/>
      <c r="H443" s="58"/>
      <c r="I443" s="59"/>
    </row>
    <row r="444" spans="1:9" ht="13.8" x14ac:dyDescent="0.3">
      <c r="A444" s="55"/>
      <c r="C444" s="57"/>
      <c r="D444" s="58"/>
      <c r="E444" s="58"/>
      <c r="F444" s="58"/>
      <c r="G444" s="58"/>
      <c r="H444" s="58"/>
      <c r="I444" s="59"/>
    </row>
    <row r="445" spans="1:9" ht="13.8" x14ac:dyDescent="0.3">
      <c r="A445" s="55"/>
      <c r="C445" s="57"/>
      <c r="D445" s="58"/>
      <c r="E445" s="58"/>
      <c r="F445" s="58"/>
      <c r="G445" s="58"/>
      <c r="H445" s="58"/>
      <c r="I445" s="59"/>
    </row>
    <row r="446" spans="1:9" ht="13.8" x14ac:dyDescent="0.3">
      <c r="A446" s="55"/>
      <c r="C446" s="57"/>
      <c r="D446" s="58"/>
      <c r="E446" s="58"/>
      <c r="F446" s="58"/>
      <c r="G446" s="58"/>
      <c r="H446" s="58"/>
      <c r="I446" s="59"/>
    </row>
    <row r="447" spans="1:9" ht="13.8" x14ac:dyDescent="0.3">
      <c r="A447" s="55"/>
      <c r="C447" s="57"/>
      <c r="D447" s="58"/>
      <c r="E447" s="58"/>
      <c r="F447" s="58"/>
      <c r="G447" s="58"/>
      <c r="H447" s="58"/>
      <c r="I447" s="59"/>
    </row>
    <row r="448" spans="1:9" ht="13.8" x14ac:dyDescent="0.3">
      <c r="A448" s="55"/>
      <c r="C448" s="57"/>
      <c r="D448" s="58"/>
      <c r="E448" s="58"/>
      <c r="F448" s="58"/>
      <c r="G448" s="58"/>
      <c r="H448" s="58"/>
      <c r="I448" s="59"/>
    </row>
    <row r="449" spans="1:9" ht="13.8" x14ac:dyDescent="0.3">
      <c r="A449" s="55"/>
      <c r="C449" s="57"/>
      <c r="D449" s="58"/>
      <c r="E449" s="58"/>
      <c r="F449" s="58"/>
      <c r="G449" s="58"/>
      <c r="H449" s="58"/>
      <c r="I449" s="59"/>
    </row>
    <row r="450" spans="1:9" ht="13.8" x14ac:dyDescent="0.3">
      <c r="A450" s="55"/>
      <c r="C450" s="57"/>
      <c r="D450" s="58"/>
      <c r="E450" s="58"/>
      <c r="F450" s="58"/>
      <c r="G450" s="58"/>
      <c r="H450" s="58"/>
      <c r="I450" s="59"/>
    </row>
    <row r="451" spans="1:9" ht="13.8" x14ac:dyDescent="0.3">
      <c r="A451" s="55"/>
      <c r="C451" s="57"/>
      <c r="D451" s="58"/>
      <c r="E451" s="58"/>
      <c r="F451" s="58"/>
      <c r="G451" s="58"/>
      <c r="H451" s="58"/>
      <c r="I451" s="59"/>
    </row>
    <row r="452" spans="1:9" ht="13.8" x14ac:dyDescent="0.3">
      <c r="A452" s="55"/>
      <c r="C452" s="57"/>
      <c r="D452" s="58"/>
      <c r="E452" s="58"/>
      <c r="F452" s="58"/>
      <c r="G452" s="58"/>
      <c r="H452" s="58"/>
      <c r="I452" s="59"/>
    </row>
    <row r="453" spans="1:9" ht="13.8" x14ac:dyDescent="0.3">
      <c r="A453" s="55"/>
      <c r="C453" s="57"/>
      <c r="D453" s="58"/>
      <c r="E453" s="58"/>
      <c r="F453" s="58"/>
      <c r="G453" s="58"/>
      <c r="H453" s="58"/>
      <c r="I453" s="59"/>
    </row>
    <row r="454" spans="1:9" ht="13.8" x14ac:dyDescent="0.3">
      <c r="A454" s="55"/>
      <c r="C454" s="57"/>
      <c r="D454" s="58"/>
      <c r="E454" s="58"/>
      <c r="F454" s="58"/>
      <c r="G454" s="58"/>
      <c r="H454" s="58"/>
      <c r="I454" s="59"/>
    </row>
    <row r="455" spans="1:9" ht="13.8" x14ac:dyDescent="0.3">
      <c r="A455" s="55"/>
      <c r="C455" s="57"/>
      <c r="D455" s="58"/>
      <c r="E455" s="58"/>
      <c r="F455" s="58"/>
      <c r="G455" s="58"/>
      <c r="H455" s="58"/>
      <c r="I455" s="59"/>
    </row>
    <row r="456" spans="1:9" ht="13.8" x14ac:dyDescent="0.3">
      <c r="A456" s="55"/>
      <c r="C456" s="57"/>
      <c r="D456" s="58"/>
      <c r="E456" s="58"/>
      <c r="F456" s="58"/>
      <c r="G456" s="58"/>
      <c r="H456" s="58"/>
      <c r="I456" s="59"/>
    </row>
    <row r="457" spans="1:9" ht="13.8" x14ac:dyDescent="0.3">
      <c r="A457" s="55"/>
      <c r="C457" s="57"/>
      <c r="D457" s="58"/>
      <c r="E457" s="58"/>
      <c r="F457" s="58"/>
      <c r="G457" s="58"/>
      <c r="H457" s="58"/>
      <c r="I457" s="59"/>
    </row>
    <row r="458" spans="1:9" ht="13.8" x14ac:dyDescent="0.3">
      <c r="A458" s="55"/>
      <c r="C458" s="57"/>
      <c r="D458" s="58"/>
      <c r="E458" s="58"/>
      <c r="F458" s="58"/>
      <c r="G458" s="58"/>
      <c r="H458" s="58"/>
      <c r="I458" s="59"/>
    </row>
    <row r="459" spans="1:9" ht="13.8" x14ac:dyDescent="0.3">
      <c r="A459" s="55"/>
      <c r="C459" s="57"/>
      <c r="D459" s="58"/>
      <c r="E459" s="58"/>
      <c r="F459" s="58"/>
      <c r="G459" s="58"/>
      <c r="H459" s="58"/>
      <c r="I459" s="59"/>
    </row>
    <row r="460" spans="1:9" ht="13.8" x14ac:dyDescent="0.3">
      <c r="A460" s="55"/>
      <c r="C460" s="57"/>
      <c r="D460" s="58"/>
      <c r="E460" s="58"/>
      <c r="F460" s="58"/>
      <c r="G460" s="58"/>
      <c r="H460" s="58"/>
      <c r="I460" s="59"/>
    </row>
    <row r="461" spans="1:9" ht="13.8" x14ac:dyDescent="0.3">
      <c r="A461" s="55"/>
      <c r="C461" s="57"/>
      <c r="D461" s="58"/>
      <c r="E461" s="58"/>
      <c r="F461" s="58"/>
      <c r="G461" s="58"/>
      <c r="H461" s="58"/>
      <c r="I461" s="59"/>
    </row>
    <row r="462" spans="1:9" ht="13.8" x14ac:dyDescent="0.3">
      <c r="A462" s="55"/>
      <c r="C462" s="57"/>
      <c r="D462" s="58"/>
      <c r="E462" s="58"/>
      <c r="F462" s="58"/>
      <c r="G462" s="58"/>
      <c r="H462" s="58"/>
      <c r="I462" s="59"/>
    </row>
    <row r="463" spans="1:9" ht="13.8" x14ac:dyDescent="0.3">
      <c r="A463" s="55"/>
      <c r="C463" s="57"/>
      <c r="D463" s="58"/>
      <c r="E463" s="58"/>
      <c r="F463" s="58"/>
      <c r="G463" s="58"/>
      <c r="H463" s="58"/>
      <c r="I463" s="59"/>
    </row>
    <row r="464" spans="1:9" ht="13.8" x14ac:dyDescent="0.3">
      <c r="A464" s="55"/>
      <c r="C464" s="57"/>
      <c r="D464" s="58"/>
      <c r="E464" s="58"/>
      <c r="F464" s="58"/>
      <c r="G464" s="58"/>
      <c r="H464" s="58"/>
      <c r="I464" s="59"/>
    </row>
    <row r="465" spans="1:9" ht="13.8" x14ac:dyDescent="0.3">
      <c r="A465" s="55"/>
      <c r="C465" s="57"/>
      <c r="D465" s="58"/>
      <c r="E465" s="58"/>
      <c r="F465" s="58"/>
      <c r="G465" s="58"/>
      <c r="H465" s="58"/>
      <c r="I465" s="59"/>
    </row>
    <row r="466" spans="1:9" ht="13.8" x14ac:dyDescent="0.3">
      <c r="A466" s="55"/>
      <c r="C466" s="57"/>
      <c r="D466" s="58"/>
      <c r="E466" s="58"/>
      <c r="F466" s="58"/>
      <c r="G466" s="58"/>
      <c r="H466" s="58"/>
      <c r="I466" s="59"/>
    </row>
    <row r="467" spans="1:9" ht="13.8" x14ac:dyDescent="0.3">
      <c r="A467" s="55"/>
      <c r="C467" s="57"/>
      <c r="D467" s="58"/>
      <c r="E467" s="58"/>
      <c r="F467" s="58"/>
      <c r="G467" s="58"/>
      <c r="H467" s="58"/>
      <c r="I467" s="59"/>
    </row>
    <row r="468" spans="1:9" ht="13.8" x14ac:dyDescent="0.3">
      <c r="A468" s="55"/>
      <c r="C468" s="57"/>
      <c r="D468" s="58"/>
      <c r="E468" s="58"/>
      <c r="F468" s="58"/>
      <c r="G468" s="58"/>
      <c r="H468" s="58"/>
      <c r="I468" s="59"/>
    </row>
    <row r="469" spans="1:9" ht="13.8" x14ac:dyDescent="0.3">
      <c r="A469" s="55"/>
      <c r="C469" s="57"/>
      <c r="D469" s="58"/>
      <c r="E469" s="58"/>
      <c r="F469" s="58"/>
      <c r="G469" s="58"/>
      <c r="H469" s="58"/>
      <c r="I469" s="59"/>
    </row>
    <row r="470" spans="1:9" ht="13.8" x14ac:dyDescent="0.3">
      <c r="A470" s="55"/>
      <c r="C470" s="57"/>
      <c r="D470" s="58"/>
      <c r="E470" s="58"/>
      <c r="F470" s="58"/>
      <c r="G470" s="58"/>
      <c r="H470" s="58"/>
      <c r="I470" s="59"/>
    </row>
    <row r="471" spans="1:9" ht="13.8" x14ac:dyDescent="0.3">
      <c r="A471" s="55"/>
      <c r="C471" s="57"/>
      <c r="D471" s="58"/>
      <c r="E471" s="58"/>
      <c r="F471" s="58"/>
      <c r="G471" s="58"/>
      <c r="H471" s="58"/>
      <c r="I471" s="59"/>
    </row>
    <row r="472" spans="1:9" ht="13.8" x14ac:dyDescent="0.3">
      <c r="A472" s="55"/>
      <c r="C472" s="57"/>
      <c r="D472" s="58"/>
      <c r="E472" s="58"/>
      <c r="F472" s="58"/>
      <c r="G472" s="58"/>
      <c r="H472" s="58"/>
      <c r="I472" s="59"/>
    </row>
    <row r="473" spans="1:9" ht="13.8" x14ac:dyDescent="0.3">
      <c r="A473" s="55"/>
      <c r="C473" s="57"/>
      <c r="D473" s="58"/>
      <c r="E473" s="58"/>
      <c r="F473" s="58"/>
      <c r="G473" s="58"/>
      <c r="H473" s="58"/>
      <c r="I473" s="59"/>
    </row>
    <row r="474" spans="1:9" ht="13.8" x14ac:dyDescent="0.3">
      <c r="A474" s="55"/>
      <c r="C474" s="57"/>
      <c r="D474" s="58"/>
      <c r="E474" s="58"/>
      <c r="F474" s="58"/>
      <c r="G474" s="58"/>
      <c r="H474" s="58"/>
      <c r="I474" s="59"/>
    </row>
    <row r="475" spans="1:9" ht="13.8" x14ac:dyDescent="0.3">
      <c r="A475" s="55"/>
      <c r="C475" s="57"/>
      <c r="D475" s="58"/>
      <c r="E475" s="58"/>
      <c r="F475" s="58"/>
      <c r="G475" s="58"/>
      <c r="H475" s="58"/>
      <c r="I475" s="59"/>
    </row>
    <row r="476" spans="1:9" ht="13.8" x14ac:dyDescent="0.3">
      <c r="A476" s="55"/>
      <c r="C476" s="57"/>
      <c r="D476" s="58"/>
      <c r="E476" s="58"/>
      <c r="F476" s="58"/>
      <c r="G476" s="58"/>
      <c r="H476" s="58"/>
      <c r="I476" s="59"/>
    </row>
    <row r="477" spans="1:9" ht="13.8" x14ac:dyDescent="0.3">
      <c r="A477" s="55"/>
      <c r="C477" s="57"/>
      <c r="D477" s="58"/>
      <c r="E477" s="58"/>
      <c r="F477" s="58"/>
      <c r="G477" s="58"/>
      <c r="H477" s="58"/>
      <c r="I477" s="59"/>
    </row>
    <row r="478" spans="1:9" ht="13.8" x14ac:dyDescent="0.3">
      <c r="A478" s="55"/>
      <c r="C478" s="57"/>
      <c r="D478" s="58"/>
      <c r="E478" s="58"/>
      <c r="F478" s="58"/>
      <c r="G478" s="58"/>
      <c r="H478" s="58"/>
      <c r="I478" s="59"/>
    </row>
    <row r="479" spans="1:9" ht="13.8" x14ac:dyDescent="0.3">
      <c r="A479" s="55"/>
      <c r="C479" s="57"/>
      <c r="D479" s="58"/>
      <c r="E479" s="58"/>
      <c r="F479" s="58"/>
      <c r="G479" s="58"/>
      <c r="H479" s="58"/>
      <c r="I479" s="59"/>
    </row>
    <row r="480" spans="1:9" ht="13.8" x14ac:dyDescent="0.3">
      <c r="A480" s="55"/>
      <c r="C480" s="57"/>
      <c r="D480" s="58"/>
      <c r="E480" s="58"/>
      <c r="F480" s="58"/>
      <c r="G480" s="58"/>
      <c r="H480" s="58"/>
      <c r="I480" s="59"/>
    </row>
    <row r="481" spans="1:9" ht="13.8" x14ac:dyDescent="0.3">
      <c r="A481" s="55"/>
      <c r="C481" s="57"/>
      <c r="D481" s="58"/>
      <c r="E481" s="58"/>
      <c r="F481" s="58"/>
      <c r="G481" s="58"/>
      <c r="H481" s="58"/>
      <c r="I481" s="59"/>
    </row>
    <row r="482" spans="1:9" ht="13.8" x14ac:dyDescent="0.3">
      <c r="A482" s="55"/>
      <c r="C482" s="57"/>
      <c r="D482" s="58"/>
      <c r="E482" s="58"/>
      <c r="F482" s="58"/>
      <c r="G482" s="58"/>
      <c r="H482" s="58"/>
      <c r="I482" s="59"/>
    </row>
    <row r="483" spans="1:9" ht="13.8" x14ac:dyDescent="0.3">
      <c r="A483" s="55"/>
      <c r="C483" s="57"/>
      <c r="D483" s="58"/>
      <c r="E483" s="58"/>
      <c r="F483" s="58"/>
      <c r="G483" s="58"/>
      <c r="H483" s="58"/>
      <c r="I483" s="59"/>
    </row>
    <row r="484" spans="1:9" ht="13.8" x14ac:dyDescent="0.3">
      <c r="A484" s="55"/>
      <c r="C484" s="57"/>
      <c r="D484" s="58"/>
      <c r="E484" s="58"/>
      <c r="F484" s="58"/>
      <c r="G484" s="58"/>
      <c r="H484" s="58"/>
      <c r="I484" s="59"/>
    </row>
    <row r="485" spans="1:9" ht="13.8" x14ac:dyDescent="0.3">
      <c r="A485" s="55"/>
      <c r="C485" s="57"/>
      <c r="D485" s="58"/>
      <c r="E485" s="58"/>
      <c r="F485" s="58"/>
      <c r="G485" s="58"/>
      <c r="H485" s="58"/>
      <c r="I485" s="59"/>
    </row>
    <row r="486" spans="1:9" ht="13.8" x14ac:dyDescent="0.3">
      <c r="A486" s="55"/>
      <c r="C486" s="57"/>
      <c r="D486" s="58"/>
      <c r="E486" s="58"/>
      <c r="F486" s="58"/>
      <c r="G486" s="58"/>
      <c r="H486" s="58"/>
      <c r="I486" s="59"/>
    </row>
    <row r="487" spans="1:9" ht="13.8" x14ac:dyDescent="0.3">
      <c r="A487" s="55"/>
      <c r="C487" s="57"/>
      <c r="D487" s="58"/>
      <c r="E487" s="58"/>
      <c r="F487" s="58"/>
      <c r="G487" s="58"/>
      <c r="H487" s="58"/>
      <c r="I487" s="59"/>
    </row>
    <row r="488" spans="1:9" ht="13.8" x14ac:dyDescent="0.3">
      <c r="A488" s="55"/>
      <c r="C488" s="57"/>
      <c r="D488" s="58"/>
      <c r="E488" s="58"/>
      <c r="F488" s="58"/>
      <c r="G488" s="58"/>
      <c r="H488" s="58"/>
      <c r="I488" s="59"/>
    </row>
    <row r="489" spans="1:9" ht="13.8" x14ac:dyDescent="0.3">
      <c r="A489" s="55"/>
      <c r="C489" s="57"/>
      <c r="D489" s="58"/>
      <c r="E489" s="58"/>
      <c r="F489" s="58"/>
      <c r="G489" s="58"/>
      <c r="H489" s="58"/>
      <c r="I489" s="59"/>
    </row>
    <row r="490" spans="1:9" ht="13.8" x14ac:dyDescent="0.3">
      <c r="A490" s="55"/>
      <c r="C490" s="57"/>
      <c r="D490" s="58"/>
      <c r="E490" s="58"/>
      <c r="F490" s="58"/>
      <c r="G490" s="58"/>
      <c r="H490" s="58"/>
      <c r="I490" s="59"/>
    </row>
    <row r="491" spans="1:9" ht="13.8" x14ac:dyDescent="0.3">
      <c r="A491" s="55"/>
      <c r="C491" s="57"/>
      <c r="D491" s="58"/>
      <c r="E491" s="58"/>
      <c r="F491" s="58"/>
      <c r="G491" s="58"/>
      <c r="H491" s="58"/>
      <c r="I491" s="59"/>
    </row>
    <row r="492" spans="1:9" ht="13.8" x14ac:dyDescent="0.3">
      <c r="A492" s="55"/>
      <c r="C492" s="57"/>
      <c r="D492" s="58"/>
      <c r="E492" s="58"/>
      <c r="F492" s="58"/>
      <c r="G492" s="58"/>
      <c r="H492" s="58"/>
      <c r="I492" s="59"/>
    </row>
    <row r="493" spans="1:9" ht="13.8" x14ac:dyDescent="0.3">
      <c r="A493" s="55"/>
      <c r="C493" s="57"/>
      <c r="D493" s="58"/>
      <c r="E493" s="58"/>
      <c r="F493" s="58"/>
      <c r="G493" s="58"/>
      <c r="H493" s="58"/>
      <c r="I493" s="59"/>
    </row>
    <row r="494" spans="1:9" ht="13.8" x14ac:dyDescent="0.3">
      <c r="A494" s="55"/>
      <c r="C494" s="57"/>
      <c r="D494" s="58"/>
      <c r="E494" s="58"/>
      <c r="F494" s="58"/>
      <c r="G494" s="58"/>
      <c r="H494" s="58"/>
      <c r="I494" s="59"/>
    </row>
    <row r="495" spans="1:9" ht="13.8" x14ac:dyDescent="0.3">
      <c r="A495" s="55"/>
      <c r="C495" s="57"/>
      <c r="D495" s="58"/>
      <c r="E495" s="58"/>
      <c r="F495" s="58"/>
      <c r="G495" s="58"/>
      <c r="H495" s="58"/>
      <c r="I495" s="59"/>
    </row>
    <row r="496" spans="1:9" ht="13.8" x14ac:dyDescent="0.3">
      <c r="A496" s="55"/>
      <c r="C496" s="57"/>
      <c r="D496" s="58"/>
      <c r="E496" s="58"/>
      <c r="F496" s="58"/>
      <c r="G496" s="58"/>
      <c r="H496" s="58"/>
      <c r="I496" s="59"/>
    </row>
    <row r="497" spans="1:9" ht="13.8" x14ac:dyDescent="0.3">
      <c r="A497" s="55"/>
      <c r="C497" s="57"/>
      <c r="D497" s="58"/>
      <c r="E497" s="58"/>
      <c r="F497" s="58"/>
      <c r="G497" s="58"/>
      <c r="H497" s="58"/>
      <c r="I497" s="59"/>
    </row>
    <row r="498" spans="1:9" ht="13.8" x14ac:dyDescent="0.3">
      <c r="A498" s="55"/>
      <c r="C498" s="57"/>
      <c r="D498" s="58"/>
      <c r="E498" s="58"/>
      <c r="F498" s="58"/>
      <c r="G498" s="58"/>
      <c r="H498" s="58"/>
      <c r="I498" s="59"/>
    </row>
    <row r="499" spans="1:9" ht="13.8" x14ac:dyDescent="0.3">
      <c r="A499" s="55"/>
      <c r="C499" s="57"/>
      <c r="D499" s="58"/>
      <c r="E499" s="58"/>
      <c r="F499" s="58"/>
      <c r="G499" s="58"/>
      <c r="H499" s="58"/>
      <c r="I499" s="59"/>
    </row>
    <row r="500" spans="1:9" ht="13.8" x14ac:dyDescent="0.3">
      <c r="A500" s="55"/>
      <c r="C500" s="57"/>
      <c r="D500" s="58"/>
      <c r="E500" s="58"/>
      <c r="F500" s="58"/>
      <c r="G500" s="58"/>
      <c r="H500" s="58"/>
      <c r="I500" s="59"/>
    </row>
    <row r="501" spans="1:9" ht="13.8" x14ac:dyDescent="0.3">
      <c r="A501" s="55"/>
      <c r="C501" s="57"/>
      <c r="D501" s="58"/>
      <c r="E501" s="58"/>
      <c r="F501" s="58"/>
      <c r="G501" s="58"/>
      <c r="H501" s="58"/>
      <c r="I501" s="59"/>
    </row>
    <row r="502" spans="1:9" ht="13.8" x14ac:dyDescent="0.3">
      <c r="A502" s="55"/>
      <c r="C502" s="57"/>
      <c r="D502" s="58"/>
      <c r="E502" s="58"/>
      <c r="F502" s="58"/>
      <c r="G502" s="58"/>
      <c r="H502" s="58"/>
      <c r="I502" s="59"/>
    </row>
    <row r="503" spans="1:9" ht="13.8" x14ac:dyDescent="0.3">
      <c r="A503" s="55"/>
      <c r="C503" s="57"/>
      <c r="D503" s="58"/>
      <c r="E503" s="58"/>
      <c r="F503" s="58"/>
      <c r="G503" s="58"/>
      <c r="H503" s="58"/>
      <c r="I503" s="59"/>
    </row>
    <row r="504" spans="1:9" ht="13.8" x14ac:dyDescent="0.3">
      <c r="A504" s="55"/>
      <c r="C504" s="57"/>
      <c r="D504" s="58"/>
      <c r="E504" s="58"/>
      <c r="F504" s="58"/>
      <c r="G504" s="58"/>
      <c r="H504" s="58"/>
      <c r="I504" s="59"/>
    </row>
    <row r="505" spans="1:9" ht="13.8" x14ac:dyDescent="0.3">
      <c r="A505" s="55"/>
      <c r="C505" s="57"/>
      <c r="D505" s="58"/>
      <c r="E505" s="58"/>
      <c r="F505" s="58"/>
      <c r="G505" s="58"/>
      <c r="H505" s="58"/>
      <c r="I505" s="59"/>
    </row>
    <row r="506" spans="1:9" ht="13.8" x14ac:dyDescent="0.3">
      <c r="A506" s="55"/>
      <c r="C506" s="57"/>
      <c r="D506" s="58"/>
      <c r="E506" s="58"/>
      <c r="F506" s="58"/>
      <c r="G506" s="58"/>
      <c r="H506" s="58"/>
      <c r="I506" s="59"/>
    </row>
    <row r="507" spans="1:9" ht="13.8" x14ac:dyDescent="0.3">
      <c r="A507" s="55"/>
      <c r="C507" s="57"/>
      <c r="D507" s="58"/>
      <c r="E507" s="58"/>
      <c r="F507" s="58"/>
      <c r="G507" s="58"/>
      <c r="H507" s="58"/>
      <c r="I507" s="59"/>
    </row>
    <row r="508" spans="1:9" ht="13.8" x14ac:dyDescent="0.3">
      <c r="A508" s="55"/>
      <c r="C508" s="57"/>
      <c r="D508" s="58"/>
      <c r="E508" s="58"/>
      <c r="F508" s="58"/>
      <c r="G508" s="58"/>
      <c r="H508" s="58"/>
      <c r="I508" s="59"/>
    </row>
    <row r="509" spans="1:9" ht="13.8" x14ac:dyDescent="0.3">
      <c r="A509" s="55"/>
      <c r="C509" s="57"/>
      <c r="D509" s="58"/>
      <c r="E509" s="58"/>
      <c r="F509" s="58"/>
      <c r="G509" s="58"/>
      <c r="H509" s="58"/>
      <c r="I509" s="59"/>
    </row>
    <row r="510" spans="1:9" ht="13.8" x14ac:dyDescent="0.3">
      <c r="A510" s="55"/>
      <c r="C510" s="57"/>
      <c r="D510" s="58"/>
      <c r="E510" s="58"/>
      <c r="F510" s="58"/>
      <c r="G510" s="58"/>
      <c r="H510" s="58"/>
      <c r="I510" s="59"/>
    </row>
    <row r="511" spans="1:9" ht="13.8" x14ac:dyDescent="0.3">
      <c r="A511" s="55"/>
      <c r="C511" s="57"/>
      <c r="D511" s="58"/>
      <c r="E511" s="58"/>
      <c r="F511" s="58"/>
      <c r="G511" s="58"/>
      <c r="H511" s="58"/>
      <c r="I511" s="59"/>
    </row>
    <row r="512" spans="1:9" ht="13.8" x14ac:dyDescent="0.3">
      <c r="A512" s="55"/>
      <c r="C512" s="57"/>
      <c r="D512" s="58"/>
      <c r="E512" s="58"/>
      <c r="F512" s="58"/>
      <c r="G512" s="58"/>
      <c r="H512" s="58"/>
      <c r="I512" s="59"/>
    </row>
    <row r="513" spans="1:9" ht="13.8" x14ac:dyDescent="0.3">
      <c r="A513" s="55"/>
      <c r="C513" s="57"/>
      <c r="D513" s="58"/>
      <c r="E513" s="58"/>
      <c r="F513" s="58"/>
      <c r="G513" s="58"/>
      <c r="H513" s="58"/>
      <c r="I513" s="59"/>
    </row>
    <row r="514" spans="1:9" ht="13.8" x14ac:dyDescent="0.3">
      <c r="A514" s="55"/>
      <c r="C514" s="57"/>
      <c r="D514" s="58"/>
      <c r="E514" s="58"/>
      <c r="F514" s="58"/>
      <c r="G514" s="58"/>
      <c r="H514" s="58"/>
      <c r="I514" s="59"/>
    </row>
    <row r="515" spans="1:9" ht="13.8" x14ac:dyDescent="0.3">
      <c r="A515" s="55"/>
      <c r="C515" s="57"/>
      <c r="D515" s="58"/>
      <c r="E515" s="58"/>
      <c r="F515" s="58"/>
      <c r="G515" s="58"/>
      <c r="H515" s="58"/>
      <c r="I515" s="59"/>
    </row>
    <row r="516" spans="1:9" ht="13.8" x14ac:dyDescent="0.3">
      <c r="A516" s="55"/>
      <c r="C516" s="57"/>
      <c r="D516" s="58"/>
      <c r="E516" s="58"/>
      <c r="F516" s="58"/>
      <c r="G516" s="58"/>
      <c r="H516" s="58"/>
      <c r="I516" s="59"/>
    </row>
    <row r="517" spans="1:9" ht="13.8" x14ac:dyDescent="0.3">
      <c r="A517" s="55"/>
      <c r="C517" s="57"/>
      <c r="D517" s="58"/>
      <c r="E517" s="58"/>
      <c r="F517" s="58"/>
      <c r="G517" s="58"/>
      <c r="H517" s="58"/>
      <c r="I517" s="59"/>
    </row>
    <row r="518" spans="1:9" ht="13.8" x14ac:dyDescent="0.3">
      <c r="A518" s="55"/>
      <c r="C518" s="57"/>
      <c r="D518" s="58"/>
      <c r="E518" s="58"/>
      <c r="F518" s="58"/>
      <c r="G518" s="58"/>
      <c r="H518" s="58"/>
      <c r="I518" s="59"/>
    </row>
    <row r="519" spans="1:9" ht="13.8" x14ac:dyDescent="0.3">
      <c r="A519" s="55"/>
      <c r="C519" s="57"/>
      <c r="D519" s="58"/>
      <c r="E519" s="58"/>
      <c r="F519" s="58"/>
      <c r="G519" s="58"/>
      <c r="H519" s="58"/>
      <c r="I519" s="59"/>
    </row>
    <row r="520" spans="1:9" ht="13.8" x14ac:dyDescent="0.3">
      <c r="A520" s="55"/>
      <c r="C520" s="57"/>
      <c r="D520" s="58"/>
      <c r="E520" s="58"/>
      <c r="F520" s="58"/>
      <c r="G520" s="58"/>
      <c r="H520" s="58"/>
      <c r="I520" s="59"/>
    </row>
    <row r="521" spans="1:9" ht="13.8" x14ac:dyDescent="0.3">
      <c r="A521" s="55"/>
      <c r="C521" s="57"/>
      <c r="D521" s="58"/>
      <c r="E521" s="58"/>
      <c r="F521" s="58"/>
      <c r="G521" s="58"/>
      <c r="H521" s="58"/>
      <c r="I521" s="59"/>
    </row>
    <row r="522" spans="1:9" ht="13.8" x14ac:dyDescent="0.3">
      <c r="A522" s="55"/>
      <c r="C522" s="57"/>
      <c r="D522" s="58"/>
      <c r="E522" s="58"/>
      <c r="F522" s="58"/>
      <c r="G522" s="58"/>
      <c r="H522" s="58"/>
      <c r="I522" s="59"/>
    </row>
    <row r="523" spans="1:9" ht="13.8" x14ac:dyDescent="0.3">
      <c r="A523" s="55"/>
      <c r="C523" s="57"/>
      <c r="D523" s="58"/>
      <c r="E523" s="58"/>
      <c r="F523" s="58"/>
      <c r="G523" s="58"/>
      <c r="H523" s="58"/>
      <c r="I523" s="59"/>
    </row>
    <row r="524" spans="1:9" ht="13.8" x14ac:dyDescent="0.3">
      <c r="A524" s="55"/>
      <c r="C524" s="57"/>
      <c r="D524" s="58"/>
      <c r="E524" s="58"/>
      <c r="F524" s="58"/>
      <c r="G524" s="58"/>
      <c r="H524" s="58"/>
      <c r="I524" s="59"/>
    </row>
    <row r="525" spans="1:9" ht="13.8" x14ac:dyDescent="0.3">
      <c r="A525" s="55"/>
      <c r="C525" s="57"/>
      <c r="D525" s="58"/>
      <c r="E525" s="58"/>
      <c r="F525" s="58"/>
      <c r="G525" s="58"/>
      <c r="H525" s="58"/>
      <c r="I525" s="59"/>
    </row>
    <row r="526" spans="1:9" ht="13.8" x14ac:dyDescent="0.3">
      <c r="A526" s="55"/>
      <c r="C526" s="57"/>
      <c r="D526" s="58"/>
      <c r="E526" s="58"/>
      <c r="F526" s="58"/>
      <c r="G526" s="58"/>
      <c r="H526" s="58"/>
      <c r="I526" s="59"/>
    </row>
    <row r="527" spans="1:9" ht="13.8" x14ac:dyDescent="0.3">
      <c r="A527" s="55"/>
      <c r="C527" s="57"/>
      <c r="D527" s="58"/>
      <c r="E527" s="58"/>
      <c r="F527" s="58"/>
      <c r="G527" s="58"/>
      <c r="H527" s="58"/>
      <c r="I527" s="59"/>
    </row>
    <row r="528" spans="1:9" ht="13.8" x14ac:dyDescent="0.3">
      <c r="A528" s="55"/>
      <c r="C528" s="57"/>
      <c r="D528" s="58"/>
      <c r="E528" s="58"/>
      <c r="F528" s="58"/>
      <c r="G528" s="58"/>
      <c r="H528" s="58"/>
      <c r="I528" s="59"/>
    </row>
    <row r="529" spans="1:9" ht="13.8" x14ac:dyDescent="0.3">
      <c r="A529" s="55"/>
      <c r="C529" s="57"/>
      <c r="D529" s="58"/>
      <c r="E529" s="58"/>
      <c r="F529" s="58"/>
      <c r="G529" s="58"/>
      <c r="H529" s="58"/>
      <c r="I529" s="59"/>
    </row>
    <row r="530" spans="1:9" ht="13.8" x14ac:dyDescent="0.3">
      <c r="A530" s="55"/>
      <c r="C530" s="57"/>
      <c r="D530" s="58"/>
      <c r="E530" s="58"/>
      <c r="F530" s="58"/>
      <c r="G530" s="58"/>
      <c r="H530" s="58"/>
      <c r="I530" s="59"/>
    </row>
    <row r="531" spans="1:9" ht="13.8" x14ac:dyDescent="0.3">
      <c r="A531" s="55"/>
      <c r="C531" s="57"/>
      <c r="D531" s="58"/>
      <c r="E531" s="58"/>
      <c r="F531" s="58"/>
      <c r="G531" s="58"/>
      <c r="H531" s="58"/>
      <c r="I531" s="59"/>
    </row>
    <row r="532" spans="1:9" ht="13.8" x14ac:dyDescent="0.3">
      <c r="A532" s="55"/>
      <c r="C532" s="57"/>
      <c r="D532" s="58"/>
      <c r="E532" s="58"/>
      <c r="F532" s="58"/>
      <c r="G532" s="58"/>
      <c r="H532" s="58"/>
      <c r="I532" s="59"/>
    </row>
    <row r="533" spans="1:9" ht="13.8" x14ac:dyDescent="0.3">
      <c r="A533" s="55"/>
      <c r="C533" s="57"/>
      <c r="D533" s="58"/>
      <c r="E533" s="58"/>
      <c r="F533" s="58"/>
      <c r="G533" s="58"/>
      <c r="H533" s="58"/>
      <c r="I533" s="59"/>
    </row>
    <row r="534" spans="1:9" ht="13.8" x14ac:dyDescent="0.3">
      <c r="A534" s="55"/>
      <c r="C534" s="57"/>
      <c r="D534" s="58"/>
      <c r="E534" s="58"/>
      <c r="F534" s="58"/>
      <c r="G534" s="58"/>
      <c r="H534" s="58"/>
      <c r="I534" s="59"/>
    </row>
    <row r="535" spans="1:9" ht="13.8" x14ac:dyDescent="0.3">
      <c r="A535" s="55"/>
      <c r="C535" s="57"/>
      <c r="D535" s="58"/>
      <c r="E535" s="58"/>
      <c r="F535" s="58"/>
      <c r="G535" s="58"/>
      <c r="H535" s="58"/>
      <c r="I535" s="59"/>
    </row>
    <row r="536" spans="1:9" ht="13.8" x14ac:dyDescent="0.3">
      <c r="A536" s="55"/>
      <c r="C536" s="57"/>
      <c r="D536" s="58"/>
      <c r="E536" s="58"/>
      <c r="F536" s="58"/>
      <c r="G536" s="58"/>
      <c r="H536" s="58"/>
      <c r="I536" s="59"/>
    </row>
    <row r="537" spans="1:9" ht="13.8" x14ac:dyDescent="0.3">
      <c r="A537" s="55"/>
      <c r="C537" s="57"/>
      <c r="D537" s="58"/>
      <c r="E537" s="58"/>
      <c r="F537" s="58"/>
      <c r="G537" s="58"/>
      <c r="H537" s="58"/>
      <c r="I537" s="59"/>
    </row>
    <row r="538" spans="1:9" ht="13.8" x14ac:dyDescent="0.3">
      <c r="A538" s="55"/>
      <c r="C538" s="57"/>
      <c r="D538" s="58"/>
      <c r="E538" s="58"/>
      <c r="F538" s="58"/>
      <c r="G538" s="58"/>
      <c r="H538" s="58"/>
      <c r="I538" s="59"/>
    </row>
    <row r="539" spans="1:9" ht="13.8" x14ac:dyDescent="0.3">
      <c r="A539" s="55"/>
      <c r="C539" s="57"/>
      <c r="D539" s="58"/>
      <c r="E539" s="58"/>
      <c r="F539" s="58"/>
      <c r="G539" s="58"/>
      <c r="H539" s="58"/>
      <c r="I539" s="59"/>
    </row>
    <row r="540" spans="1:9" ht="13.8" x14ac:dyDescent="0.3">
      <c r="A540" s="55"/>
      <c r="C540" s="57"/>
      <c r="D540" s="58"/>
      <c r="E540" s="58"/>
      <c r="F540" s="58"/>
      <c r="G540" s="58"/>
      <c r="H540" s="58"/>
      <c r="I540" s="59"/>
    </row>
    <row r="541" spans="1:9" ht="13.8" x14ac:dyDescent="0.3">
      <c r="A541" s="55"/>
      <c r="C541" s="57"/>
      <c r="D541" s="58"/>
      <c r="E541" s="58"/>
      <c r="F541" s="58"/>
      <c r="G541" s="58"/>
      <c r="H541" s="58"/>
      <c r="I541" s="59"/>
    </row>
    <row r="542" spans="1:9" ht="13.8" x14ac:dyDescent="0.3">
      <c r="A542" s="55"/>
      <c r="C542" s="57"/>
      <c r="D542" s="58"/>
      <c r="E542" s="58"/>
      <c r="F542" s="58"/>
      <c r="G542" s="58"/>
      <c r="H542" s="58"/>
      <c r="I542" s="59"/>
    </row>
    <row r="543" spans="1:9" ht="13.8" x14ac:dyDescent="0.3">
      <c r="A543" s="55"/>
      <c r="C543" s="57"/>
      <c r="D543" s="58"/>
      <c r="E543" s="58"/>
      <c r="F543" s="58"/>
      <c r="G543" s="58"/>
      <c r="H543" s="58"/>
      <c r="I543" s="59"/>
    </row>
    <row r="544" spans="1:9" ht="13.8" x14ac:dyDescent="0.3">
      <c r="A544" s="55"/>
      <c r="C544" s="57"/>
      <c r="D544" s="58"/>
      <c r="E544" s="58"/>
      <c r="F544" s="58"/>
      <c r="G544" s="58"/>
      <c r="H544" s="58"/>
      <c r="I544" s="59"/>
    </row>
    <row r="545" spans="1:9" ht="13.8" x14ac:dyDescent="0.3">
      <c r="A545" s="55"/>
      <c r="C545" s="57"/>
      <c r="D545" s="58"/>
      <c r="E545" s="58"/>
      <c r="F545" s="58"/>
      <c r="G545" s="58"/>
      <c r="H545" s="58"/>
      <c r="I545" s="59"/>
    </row>
    <row r="546" spans="1:9" ht="13.8" x14ac:dyDescent="0.3">
      <c r="A546" s="55"/>
      <c r="C546" s="57"/>
      <c r="D546" s="58"/>
      <c r="E546" s="58"/>
      <c r="F546" s="58"/>
      <c r="G546" s="58"/>
      <c r="H546" s="58"/>
      <c r="I546" s="59"/>
    </row>
    <row r="547" spans="1:9" ht="13.8" x14ac:dyDescent="0.3">
      <c r="A547" s="55"/>
      <c r="C547" s="57"/>
      <c r="D547" s="58"/>
      <c r="E547" s="58"/>
      <c r="F547" s="58"/>
      <c r="G547" s="58"/>
      <c r="H547" s="58"/>
      <c r="I547" s="59"/>
    </row>
    <row r="548" spans="1:9" ht="13.8" x14ac:dyDescent="0.3">
      <c r="A548" s="55"/>
      <c r="C548" s="57"/>
      <c r="D548" s="58"/>
      <c r="E548" s="58"/>
      <c r="F548" s="58"/>
      <c r="G548" s="58"/>
      <c r="H548" s="58"/>
      <c r="I548" s="59"/>
    </row>
    <row r="549" spans="1:9" ht="13.8" x14ac:dyDescent="0.3">
      <c r="A549" s="55"/>
      <c r="C549" s="57"/>
      <c r="D549" s="58"/>
      <c r="E549" s="58"/>
      <c r="F549" s="58"/>
      <c r="G549" s="58"/>
      <c r="H549" s="58"/>
      <c r="I549" s="59"/>
    </row>
    <row r="550" spans="1:9" ht="13.8" x14ac:dyDescent="0.3">
      <c r="A550" s="55"/>
      <c r="C550" s="57"/>
      <c r="D550" s="58"/>
      <c r="E550" s="58"/>
      <c r="F550" s="58"/>
      <c r="G550" s="58"/>
      <c r="H550" s="58"/>
      <c r="I550" s="59"/>
    </row>
    <row r="551" spans="1:9" ht="13.8" x14ac:dyDescent="0.3">
      <c r="A551" s="55"/>
      <c r="C551" s="57"/>
      <c r="D551" s="58"/>
      <c r="E551" s="58"/>
      <c r="F551" s="58"/>
      <c r="G551" s="58"/>
      <c r="H551" s="58"/>
      <c r="I551" s="59"/>
    </row>
    <row r="552" spans="1:9" ht="13.8" x14ac:dyDescent="0.3">
      <c r="A552" s="55"/>
      <c r="C552" s="57"/>
      <c r="D552" s="58"/>
      <c r="E552" s="58"/>
      <c r="F552" s="58"/>
      <c r="G552" s="58"/>
      <c r="H552" s="58"/>
      <c r="I552" s="59"/>
    </row>
    <row r="553" spans="1:9" ht="13.8" x14ac:dyDescent="0.3">
      <c r="A553" s="55"/>
      <c r="C553" s="57"/>
      <c r="D553" s="58"/>
      <c r="E553" s="58"/>
      <c r="F553" s="58"/>
      <c r="G553" s="58"/>
      <c r="H553" s="58"/>
      <c r="I553" s="59"/>
    </row>
    <row r="554" spans="1:9" ht="13.8" x14ac:dyDescent="0.3">
      <c r="A554" s="55"/>
      <c r="C554" s="57"/>
      <c r="D554" s="58"/>
      <c r="E554" s="58"/>
      <c r="F554" s="58"/>
      <c r="G554" s="58"/>
      <c r="H554" s="58"/>
      <c r="I554" s="59"/>
    </row>
    <row r="555" spans="1:9" ht="13.8" x14ac:dyDescent="0.3">
      <c r="A555" s="55"/>
      <c r="C555" s="57"/>
      <c r="D555" s="58"/>
      <c r="E555" s="58"/>
      <c r="F555" s="58"/>
      <c r="G555" s="58"/>
      <c r="H555" s="58"/>
      <c r="I555" s="59"/>
    </row>
    <row r="556" spans="1:9" ht="13.8" x14ac:dyDescent="0.3">
      <c r="A556" s="55"/>
      <c r="C556" s="57"/>
      <c r="D556" s="58"/>
      <c r="E556" s="58"/>
      <c r="F556" s="58"/>
      <c r="G556" s="58"/>
      <c r="H556" s="58"/>
      <c r="I556" s="59"/>
    </row>
    <row r="557" spans="1:9" ht="13.8" x14ac:dyDescent="0.3">
      <c r="A557" s="55"/>
      <c r="C557" s="57"/>
      <c r="D557" s="58"/>
      <c r="E557" s="58"/>
      <c r="F557" s="58"/>
      <c r="G557" s="58"/>
      <c r="H557" s="58"/>
      <c r="I557" s="59"/>
    </row>
    <row r="558" spans="1:9" ht="13.8" x14ac:dyDescent="0.3">
      <c r="A558" s="55"/>
      <c r="C558" s="57"/>
      <c r="D558" s="58"/>
      <c r="E558" s="58"/>
      <c r="F558" s="58"/>
      <c r="G558" s="58"/>
      <c r="H558" s="58"/>
      <c r="I558" s="59"/>
    </row>
    <row r="559" spans="1:9" ht="13.8" x14ac:dyDescent="0.3">
      <c r="A559" s="55"/>
      <c r="C559" s="57"/>
      <c r="D559" s="58"/>
      <c r="E559" s="58"/>
      <c r="F559" s="58"/>
      <c r="G559" s="58"/>
      <c r="H559" s="58"/>
      <c r="I559" s="59"/>
    </row>
    <row r="560" spans="1:9" ht="13.8" x14ac:dyDescent="0.3">
      <c r="A560" s="55"/>
      <c r="C560" s="57"/>
      <c r="D560" s="58"/>
      <c r="E560" s="58"/>
      <c r="F560" s="58"/>
      <c r="G560" s="58"/>
      <c r="H560" s="58"/>
      <c r="I560" s="59"/>
    </row>
    <row r="561" spans="1:9" ht="13.8" x14ac:dyDescent="0.3">
      <c r="A561" s="55"/>
      <c r="C561" s="57"/>
      <c r="D561" s="58"/>
      <c r="E561" s="58"/>
      <c r="F561" s="58"/>
      <c r="G561" s="58"/>
      <c r="H561" s="58"/>
      <c r="I561" s="59"/>
    </row>
    <row r="562" spans="1:9" ht="13.8" x14ac:dyDescent="0.3">
      <c r="A562" s="55"/>
      <c r="C562" s="57"/>
      <c r="D562" s="58"/>
      <c r="E562" s="58"/>
      <c r="F562" s="58"/>
      <c r="G562" s="58"/>
      <c r="H562" s="58"/>
      <c r="I562" s="59"/>
    </row>
    <row r="563" spans="1:9" ht="13.8" x14ac:dyDescent="0.3">
      <c r="A563" s="55"/>
      <c r="C563" s="57"/>
      <c r="D563" s="58"/>
      <c r="E563" s="58"/>
      <c r="F563" s="58"/>
      <c r="G563" s="58"/>
      <c r="H563" s="58"/>
      <c r="I563" s="59"/>
    </row>
    <row r="564" spans="1:9" ht="13.8" x14ac:dyDescent="0.3">
      <c r="A564" s="55"/>
      <c r="C564" s="57"/>
      <c r="D564" s="58"/>
      <c r="E564" s="58"/>
      <c r="F564" s="58"/>
      <c r="G564" s="58"/>
      <c r="H564" s="58"/>
      <c r="I564" s="59"/>
    </row>
    <row r="565" spans="1:9" ht="13.8" x14ac:dyDescent="0.3">
      <c r="A565" s="55"/>
      <c r="C565" s="57"/>
      <c r="D565" s="58"/>
      <c r="E565" s="58"/>
      <c r="F565" s="58"/>
      <c r="G565" s="58"/>
      <c r="H565" s="58"/>
      <c r="I565" s="59"/>
    </row>
    <row r="566" spans="1:9" ht="13.8" x14ac:dyDescent="0.3">
      <c r="A566" s="55"/>
      <c r="C566" s="57"/>
      <c r="D566" s="58"/>
      <c r="E566" s="58"/>
      <c r="F566" s="58"/>
      <c r="G566" s="58"/>
      <c r="H566" s="58"/>
      <c r="I566" s="59"/>
    </row>
    <row r="567" spans="1:9" ht="13.8" x14ac:dyDescent="0.3">
      <c r="A567" s="55"/>
      <c r="C567" s="57"/>
      <c r="D567" s="58"/>
      <c r="E567" s="58"/>
      <c r="F567" s="58"/>
      <c r="G567" s="58"/>
      <c r="H567" s="58"/>
      <c r="I567" s="59"/>
    </row>
    <row r="568" spans="1:9" ht="13.8" x14ac:dyDescent="0.3">
      <c r="A568" s="55"/>
      <c r="C568" s="57"/>
      <c r="D568" s="58"/>
      <c r="E568" s="58"/>
      <c r="F568" s="58"/>
      <c r="G568" s="58"/>
      <c r="H568" s="58"/>
      <c r="I568" s="59"/>
    </row>
    <row r="569" spans="1:9" ht="13.8" x14ac:dyDescent="0.3">
      <c r="A569" s="55"/>
      <c r="C569" s="57"/>
      <c r="D569" s="58"/>
      <c r="E569" s="58"/>
      <c r="F569" s="58"/>
      <c r="G569" s="58"/>
      <c r="H569" s="58"/>
      <c r="I569" s="59"/>
    </row>
    <row r="570" spans="1:9" ht="13.8" x14ac:dyDescent="0.3">
      <c r="A570" s="55"/>
      <c r="C570" s="57"/>
      <c r="D570" s="58"/>
      <c r="E570" s="58"/>
      <c r="F570" s="58"/>
      <c r="G570" s="58"/>
      <c r="H570" s="58"/>
      <c r="I570" s="59"/>
    </row>
    <row r="571" spans="1:9" ht="13.8" x14ac:dyDescent="0.3">
      <c r="A571" s="55"/>
      <c r="C571" s="57"/>
      <c r="D571" s="58"/>
      <c r="E571" s="58"/>
      <c r="F571" s="58"/>
      <c r="G571" s="58"/>
      <c r="H571" s="58"/>
      <c r="I571" s="59"/>
    </row>
    <row r="572" spans="1:9" ht="13.8" x14ac:dyDescent="0.3">
      <c r="A572" s="55"/>
      <c r="C572" s="57"/>
      <c r="D572" s="58"/>
      <c r="E572" s="58"/>
      <c r="F572" s="58"/>
      <c r="G572" s="58"/>
      <c r="H572" s="58"/>
      <c r="I572" s="59"/>
    </row>
    <row r="573" spans="1:9" ht="13.8" x14ac:dyDescent="0.3">
      <c r="A573" s="55"/>
      <c r="C573" s="57"/>
      <c r="D573" s="58"/>
      <c r="E573" s="58"/>
      <c r="F573" s="58"/>
      <c r="G573" s="58"/>
      <c r="H573" s="58"/>
      <c r="I573" s="59"/>
    </row>
    <row r="574" spans="1:9" ht="13.8" x14ac:dyDescent="0.3">
      <c r="A574" s="55"/>
      <c r="C574" s="57"/>
      <c r="D574" s="58"/>
      <c r="E574" s="58"/>
      <c r="F574" s="58"/>
      <c r="G574" s="58"/>
      <c r="H574" s="58"/>
      <c r="I574" s="59"/>
    </row>
    <row r="575" spans="1:9" ht="13.8" x14ac:dyDescent="0.3">
      <c r="A575" s="55"/>
      <c r="C575" s="57"/>
      <c r="D575" s="58"/>
      <c r="E575" s="58"/>
      <c r="F575" s="58"/>
      <c r="G575" s="58"/>
      <c r="H575" s="58"/>
      <c r="I575" s="59"/>
    </row>
    <row r="576" spans="1:9" ht="13.8" x14ac:dyDescent="0.3">
      <c r="A576" s="55"/>
      <c r="C576" s="57"/>
      <c r="D576" s="58"/>
      <c r="E576" s="58"/>
      <c r="F576" s="58"/>
      <c r="G576" s="58"/>
      <c r="H576" s="58"/>
      <c r="I576" s="59"/>
    </row>
    <row r="577" spans="1:9" ht="13.8" x14ac:dyDescent="0.3">
      <c r="A577" s="55"/>
      <c r="C577" s="57"/>
      <c r="D577" s="58"/>
      <c r="E577" s="58"/>
      <c r="F577" s="58"/>
      <c r="G577" s="58"/>
      <c r="H577" s="58"/>
      <c r="I577" s="59"/>
    </row>
    <row r="578" spans="1:9" ht="13.8" x14ac:dyDescent="0.3">
      <c r="A578" s="55"/>
      <c r="C578" s="57"/>
      <c r="D578" s="58"/>
      <c r="E578" s="58"/>
      <c r="F578" s="58"/>
      <c r="G578" s="58"/>
      <c r="H578" s="58"/>
      <c r="I578" s="59"/>
    </row>
    <row r="579" spans="1:9" ht="13.8" x14ac:dyDescent="0.3">
      <c r="A579" s="55"/>
      <c r="C579" s="57"/>
      <c r="D579" s="58"/>
      <c r="E579" s="58"/>
      <c r="F579" s="58"/>
      <c r="G579" s="58"/>
      <c r="H579" s="58"/>
      <c r="I579" s="59"/>
    </row>
    <row r="580" spans="1:9" ht="13.8" x14ac:dyDescent="0.3">
      <c r="A580" s="55"/>
      <c r="C580" s="57"/>
      <c r="D580" s="58"/>
      <c r="E580" s="58"/>
      <c r="F580" s="58"/>
      <c r="G580" s="58"/>
      <c r="H580" s="58"/>
      <c r="I580" s="59"/>
    </row>
    <row r="581" spans="1:9" ht="13.8" x14ac:dyDescent="0.3">
      <c r="A581" s="55"/>
      <c r="C581" s="57"/>
      <c r="D581" s="58"/>
      <c r="E581" s="58"/>
      <c r="F581" s="58"/>
      <c r="G581" s="58"/>
      <c r="H581" s="58"/>
      <c r="I581" s="59"/>
    </row>
    <row r="582" spans="1:9" ht="13.8" x14ac:dyDescent="0.3">
      <c r="A582" s="55"/>
      <c r="C582" s="57"/>
      <c r="D582" s="58"/>
      <c r="E582" s="58"/>
      <c r="F582" s="58"/>
      <c r="G582" s="58"/>
      <c r="H582" s="58"/>
      <c r="I582" s="59"/>
    </row>
    <row r="583" spans="1:9" ht="13.8" x14ac:dyDescent="0.3">
      <c r="A583" s="55"/>
      <c r="C583" s="57"/>
      <c r="D583" s="58"/>
      <c r="E583" s="58"/>
      <c r="F583" s="58"/>
      <c r="G583" s="58"/>
      <c r="H583" s="58"/>
      <c r="I583" s="59"/>
    </row>
    <row r="584" spans="1:9" ht="13.8" x14ac:dyDescent="0.3">
      <c r="A584" s="55"/>
      <c r="C584" s="57"/>
      <c r="D584" s="58"/>
      <c r="E584" s="58"/>
      <c r="F584" s="58"/>
      <c r="G584" s="58"/>
      <c r="H584" s="58"/>
      <c r="I584" s="59"/>
    </row>
    <row r="585" spans="1:9" ht="13.8" x14ac:dyDescent="0.3">
      <c r="A585" s="55"/>
      <c r="C585" s="57"/>
      <c r="D585" s="58"/>
      <c r="E585" s="58"/>
      <c r="F585" s="58"/>
      <c r="G585" s="58"/>
      <c r="H585" s="58"/>
      <c r="I585" s="59"/>
    </row>
    <row r="586" spans="1:9" ht="13.8" x14ac:dyDescent="0.3">
      <c r="A586" s="55"/>
      <c r="C586" s="57"/>
      <c r="D586" s="58"/>
      <c r="E586" s="58"/>
      <c r="F586" s="58"/>
      <c r="G586" s="58"/>
      <c r="H586" s="58"/>
      <c r="I586" s="59"/>
    </row>
    <row r="587" spans="1:9" ht="13.8" x14ac:dyDescent="0.3">
      <c r="A587" s="55"/>
      <c r="C587" s="57"/>
      <c r="D587" s="58"/>
      <c r="E587" s="58"/>
      <c r="F587" s="58"/>
      <c r="G587" s="58"/>
      <c r="H587" s="58"/>
      <c r="I587" s="59"/>
    </row>
    <row r="588" spans="1:9" ht="13.8" x14ac:dyDescent="0.3">
      <c r="A588" s="55"/>
      <c r="C588" s="57"/>
      <c r="D588" s="58"/>
      <c r="E588" s="58"/>
      <c r="F588" s="58"/>
      <c r="G588" s="58"/>
      <c r="H588" s="58"/>
      <c r="I588" s="59"/>
    </row>
    <row r="589" spans="1:9" ht="13.8" x14ac:dyDescent="0.3">
      <c r="A589" s="55"/>
      <c r="C589" s="57"/>
      <c r="D589" s="58"/>
      <c r="E589" s="58"/>
      <c r="F589" s="58"/>
      <c r="G589" s="58"/>
      <c r="H589" s="58"/>
      <c r="I589" s="59"/>
    </row>
    <row r="590" spans="1:9" ht="13.8" x14ac:dyDescent="0.3">
      <c r="A590" s="55"/>
      <c r="C590" s="57"/>
      <c r="D590" s="58"/>
      <c r="E590" s="58"/>
      <c r="F590" s="58"/>
      <c r="G590" s="58"/>
      <c r="H590" s="58"/>
      <c r="I590" s="59"/>
    </row>
    <row r="591" spans="1:9" ht="13.8" x14ac:dyDescent="0.3">
      <c r="A591" s="55"/>
      <c r="C591" s="57"/>
      <c r="D591" s="58"/>
      <c r="E591" s="58"/>
      <c r="F591" s="58"/>
      <c r="G591" s="58"/>
      <c r="H591" s="58"/>
      <c r="I591" s="59"/>
    </row>
    <row r="592" spans="1:9" ht="13.8" x14ac:dyDescent="0.3">
      <c r="A592" s="55"/>
      <c r="C592" s="57"/>
      <c r="D592" s="58"/>
      <c r="E592" s="58"/>
      <c r="F592" s="58"/>
      <c r="G592" s="58"/>
      <c r="H592" s="58"/>
      <c r="I592" s="59"/>
    </row>
    <row r="593" spans="1:9" ht="13.8" x14ac:dyDescent="0.3">
      <c r="A593" s="55"/>
      <c r="C593" s="57"/>
      <c r="D593" s="58"/>
      <c r="E593" s="58"/>
      <c r="F593" s="58"/>
      <c r="G593" s="58"/>
      <c r="H593" s="58"/>
      <c r="I593" s="59"/>
    </row>
    <row r="594" spans="1:9" ht="13.8" x14ac:dyDescent="0.3">
      <c r="A594" s="55"/>
      <c r="C594" s="57"/>
      <c r="D594" s="58"/>
      <c r="E594" s="58"/>
      <c r="F594" s="58"/>
      <c r="G594" s="58"/>
      <c r="H594" s="58"/>
      <c r="I594" s="59"/>
    </row>
    <row r="595" spans="1:9" ht="13.8" x14ac:dyDescent="0.3">
      <c r="A595" s="55"/>
      <c r="C595" s="57"/>
      <c r="D595" s="58"/>
      <c r="E595" s="58"/>
      <c r="F595" s="58"/>
      <c r="G595" s="58"/>
      <c r="H595" s="58"/>
      <c r="I595" s="59"/>
    </row>
    <row r="596" spans="1:9" ht="13.8" x14ac:dyDescent="0.3">
      <c r="A596" s="55"/>
      <c r="C596" s="57"/>
      <c r="D596" s="58"/>
      <c r="E596" s="58"/>
      <c r="F596" s="58"/>
      <c r="G596" s="58"/>
      <c r="H596" s="58"/>
      <c r="I596" s="59"/>
    </row>
    <row r="597" spans="1:9" ht="13.8" x14ac:dyDescent="0.3">
      <c r="A597" s="55"/>
      <c r="C597" s="57"/>
      <c r="D597" s="58"/>
      <c r="E597" s="58"/>
      <c r="F597" s="58"/>
      <c r="G597" s="58"/>
      <c r="H597" s="58"/>
      <c r="I597" s="59"/>
    </row>
    <row r="598" spans="1:9" ht="13.8" x14ac:dyDescent="0.3">
      <c r="A598" s="55"/>
      <c r="C598" s="57"/>
      <c r="D598" s="58"/>
      <c r="E598" s="58"/>
      <c r="F598" s="58"/>
      <c r="G598" s="58"/>
      <c r="H598" s="58"/>
      <c r="I598" s="59"/>
    </row>
    <row r="599" spans="1:9" ht="13.8" x14ac:dyDescent="0.3">
      <c r="A599" s="55"/>
      <c r="C599" s="57"/>
      <c r="D599" s="58"/>
      <c r="E599" s="58"/>
      <c r="F599" s="58"/>
      <c r="G599" s="58"/>
      <c r="H599" s="58"/>
      <c r="I599" s="59"/>
    </row>
    <row r="600" spans="1:9" ht="13.8" x14ac:dyDescent="0.3">
      <c r="A600" s="55"/>
      <c r="C600" s="57"/>
      <c r="D600" s="58"/>
      <c r="E600" s="58"/>
      <c r="F600" s="58"/>
      <c r="G600" s="58"/>
      <c r="H600" s="58"/>
      <c r="I600" s="59"/>
    </row>
    <row r="601" spans="1:9" ht="13.8" x14ac:dyDescent="0.3">
      <c r="A601" s="55"/>
      <c r="C601" s="57"/>
      <c r="D601" s="58"/>
      <c r="E601" s="58"/>
      <c r="F601" s="58"/>
      <c r="G601" s="58"/>
      <c r="H601" s="58"/>
      <c r="I601" s="59"/>
    </row>
    <row r="602" spans="1:9" ht="13.8" x14ac:dyDescent="0.3">
      <c r="A602" s="55"/>
      <c r="C602" s="57"/>
      <c r="D602" s="58"/>
      <c r="E602" s="58"/>
      <c r="F602" s="58"/>
      <c r="G602" s="58"/>
      <c r="H602" s="58"/>
      <c r="I602" s="59"/>
    </row>
    <row r="603" spans="1:9" ht="13.8" x14ac:dyDescent="0.3">
      <c r="A603" s="55"/>
      <c r="C603" s="57"/>
      <c r="D603" s="58"/>
      <c r="E603" s="58"/>
      <c r="F603" s="58"/>
      <c r="G603" s="58"/>
      <c r="H603" s="58"/>
      <c r="I603" s="59"/>
    </row>
    <row r="604" spans="1:9" ht="13.8" x14ac:dyDescent="0.3">
      <c r="A604" s="55"/>
      <c r="C604" s="57"/>
      <c r="D604" s="58"/>
      <c r="E604" s="58"/>
      <c r="F604" s="58"/>
      <c r="G604" s="58"/>
      <c r="H604" s="58"/>
      <c r="I604" s="59"/>
    </row>
    <row r="605" spans="1:9" ht="13.8" x14ac:dyDescent="0.3">
      <c r="A605" s="55"/>
      <c r="C605" s="57"/>
      <c r="D605" s="58"/>
      <c r="E605" s="58"/>
      <c r="F605" s="58"/>
      <c r="G605" s="58"/>
      <c r="H605" s="58"/>
      <c r="I605" s="59"/>
    </row>
    <row r="606" spans="1:9" ht="13.8" x14ac:dyDescent="0.3">
      <c r="A606" s="55"/>
      <c r="C606" s="57"/>
      <c r="D606" s="58"/>
      <c r="E606" s="58"/>
      <c r="F606" s="58"/>
      <c r="G606" s="58"/>
      <c r="H606" s="58"/>
      <c r="I606" s="59"/>
    </row>
    <row r="607" spans="1:9" ht="13.8" x14ac:dyDescent="0.3">
      <c r="A607" s="55"/>
      <c r="C607" s="57"/>
      <c r="D607" s="58"/>
      <c r="E607" s="58"/>
      <c r="F607" s="58"/>
      <c r="G607" s="58"/>
      <c r="H607" s="58"/>
      <c r="I607" s="59"/>
    </row>
    <row r="608" spans="1:9" ht="13.8" x14ac:dyDescent="0.3">
      <c r="A608" s="55"/>
      <c r="C608" s="57"/>
      <c r="D608" s="58"/>
      <c r="E608" s="58"/>
      <c r="F608" s="58"/>
      <c r="G608" s="58"/>
      <c r="H608" s="58"/>
      <c r="I608" s="59"/>
    </row>
    <row r="609" spans="1:9" ht="13.8" x14ac:dyDescent="0.3">
      <c r="A609" s="55"/>
      <c r="C609" s="57"/>
      <c r="D609" s="58"/>
      <c r="E609" s="58"/>
      <c r="F609" s="58"/>
      <c r="G609" s="58"/>
      <c r="H609" s="58"/>
      <c r="I609" s="59"/>
    </row>
    <row r="610" spans="1:9" ht="13.8" x14ac:dyDescent="0.3">
      <c r="A610" s="55"/>
      <c r="C610" s="57"/>
      <c r="D610" s="58"/>
      <c r="E610" s="58"/>
      <c r="F610" s="58"/>
      <c r="G610" s="58"/>
      <c r="H610" s="58"/>
      <c r="I610" s="59"/>
    </row>
    <row r="611" spans="1:9" ht="13.8" x14ac:dyDescent="0.3">
      <c r="A611" s="55"/>
      <c r="C611" s="57"/>
      <c r="D611" s="58"/>
      <c r="E611" s="58"/>
      <c r="F611" s="58"/>
      <c r="G611" s="58"/>
      <c r="H611" s="58"/>
      <c r="I611" s="59"/>
    </row>
    <row r="612" spans="1:9" ht="13.8" x14ac:dyDescent="0.3">
      <c r="A612" s="55"/>
      <c r="C612" s="57"/>
      <c r="D612" s="58"/>
      <c r="E612" s="58"/>
      <c r="F612" s="58"/>
      <c r="G612" s="58"/>
      <c r="H612" s="58"/>
      <c r="I612" s="59"/>
    </row>
    <row r="613" spans="1:9" ht="13.8" x14ac:dyDescent="0.3">
      <c r="A613" s="55"/>
      <c r="C613" s="57"/>
      <c r="D613" s="58"/>
      <c r="E613" s="58"/>
      <c r="F613" s="58"/>
      <c r="G613" s="58"/>
      <c r="H613" s="58"/>
      <c r="I613" s="59"/>
    </row>
    <row r="614" spans="1:9" ht="13.8" x14ac:dyDescent="0.3">
      <c r="A614" s="55"/>
      <c r="C614" s="57"/>
      <c r="D614" s="58"/>
      <c r="E614" s="58"/>
      <c r="F614" s="58"/>
      <c r="G614" s="58"/>
      <c r="H614" s="58"/>
      <c r="I614" s="59"/>
    </row>
    <row r="615" spans="1:9" ht="13.8" x14ac:dyDescent="0.3">
      <c r="A615" s="55"/>
      <c r="C615" s="57"/>
      <c r="D615" s="58"/>
      <c r="E615" s="58"/>
      <c r="F615" s="58"/>
      <c r="G615" s="58"/>
      <c r="H615" s="58"/>
      <c r="I615" s="59"/>
    </row>
    <row r="616" spans="1:9" ht="13.8" x14ac:dyDescent="0.3">
      <c r="A616" s="55"/>
      <c r="C616" s="57"/>
      <c r="D616" s="58"/>
      <c r="E616" s="58"/>
      <c r="F616" s="58"/>
      <c r="G616" s="58"/>
      <c r="H616" s="58"/>
      <c r="I616" s="59"/>
    </row>
    <row r="617" spans="1:9" ht="13.8" x14ac:dyDescent="0.3">
      <c r="A617" s="55"/>
      <c r="C617" s="57"/>
      <c r="D617" s="58"/>
      <c r="E617" s="58"/>
      <c r="F617" s="58"/>
      <c r="G617" s="58"/>
      <c r="H617" s="58"/>
      <c r="I617" s="59"/>
    </row>
    <row r="618" spans="1:9" ht="13.8" x14ac:dyDescent="0.3">
      <c r="A618" s="55"/>
      <c r="C618" s="57"/>
      <c r="D618" s="58"/>
      <c r="E618" s="58"/>
      <c r="F618" s="58"/>
      <c r="G618" s="58"/>
      <c r="H618" s="58"/>
      <c r="I618" s="59"/>
    </row>
    <row r="619" spans="1:9" ht="13.8" x14ac:dyDescent="0.3">
      <c r="A619" s="55"/>
      <c r="C619" s="57"/>
      <c r="D619" s="58"/>
      <c r="E619" s="58"/>
      <c r="F619" s="58"/>
      <c r="G619" s="58"/>
      <c r="H619" s="58"/>
      <c r="I619" s="59"/>
    </row>
    <row r="620" spans="1:9" ht="13.8" x14ac:dyDescent="0.3">
      <c r="A620" s="55"/>
      <c r="C620" s="57"/>
      <c r="D620" s="58"/>
      <c r="E620" s="58"/>
      <c r="F620" s="58"/>
      <c r="G620" s="58"/>
      <c r="H620" s="58"/>
      <c r="I620" s="59"/>
    </row>
    <row r="621" spans="1:9" ht="13.8" x14ac:dyDescent="0.3">
      <c r="A621" s="55"/>
      <c r="C621" s="57"/>
      <c r="D621" s="58"/>
      <c r="E621" s="58"/>
      <c r="F621" s="58"/>
      <c r="G621" s="58"/>
      <c r="H621" s="58"/>
      <c r="I621" s="59"/>
    </row>
    <row r="622" spans="1:9" ht="13.8" x14ac:dyDescent="0.3">
      <c r="A622" s="55"/>
      <c r="C622" s="57"/>
      <c r="D622" s="58"/>
      <c r="E622" s="58"/>
      <c r="F622" s="58"/>
      <c r="G622" s="58"/>
      <c r="H622" s="58"/>
      <c r="I622" s="59"/>
    </row>
    <row r="623" spans="1:9" ht="13.8" x14ac:dyDescent="0.3">
      <c r="A623" s="55"/>
      <c r="C623" s="57"/>
      <c r="D623" s="58"/>
      <c r="E623" s="58"/>
      <c r="F623" s="58"/>
      <c r="G623" s="58"/>
      <c r="H623" s="58"/>
      <c r="I623" s="59"/>
    </row>
    <row r="624" spans="1:9" ht="13.8" x14ac:dyDescent="0.3">
      <c r="A624" s="55"/>
      <c r="C624" s="57"/>
      <c r="D624" s="58"/>
      <c r="E624" s="58"/>
      <c r="F624" s="58"/>
      <c r="G624" s="58"/>
      <c r="H624" s="58"/>
      <c r="I624" s="59"/>
    </row>
    <row r="625" spans="1:9" ht="13.8" x14ac:dyDescent="0.3">
      <c r="A625" s="55"/>
      <c r="C625" s="57"/>
      <c r="D625" s="58"/>
      <c r="E625" s="58"/>
      <c r="F625" s="58"/>
      <c r="G625" s="58"/>
      <c r="H625" s="58"/>
      <c r="I625" s="59"/>
    </row>
    <row r="626" spans="1:9" ht="13.8" x14ac:dyDescent="0.3">
      <c r="A626" s="55"/>
      <c r="C626" s="57"/>
      <c r="D626" s="58"/>
      <c r="E626" s="58"/>
      <c r="F626" s="58"/>
      <c r="G626" s="58"/>
      <c r="H626" s="58"/>
      <c r="I626" s="59"/>
    </row>
    <row r="627" spans="1:9" ht="13.8" x14ac:dyDescent="0.3">
      <c r="A627" s="55"/>
      <c r="C627" s="57"/>
      <c r="D627" s="58"/>
      <c r="E627" s="58"/>
      <c r="F627" s="58"/>
      <c r="G627" s="58"/>
      <c r="H627" s="58"/>
      <c r="I627" s="59"/>
    </row>
    <row r="628" spans="1:9" ht="13.8" x14ac:dyDescent="0.3">
      <c r="A628" s="55"/>
      <c r="C628" s="57"/>
      <c r="D628" s="58"/>
      <c r="E628" s="58"/>
      <c r="F628" s="58"/>
      <c r="G628" s="58"/>
      <c r="H628" s="58"/>
      <c r="I628" s="59"/>
    </row>
  </sheetData>
  <autoFilter ref="A2:I380" xr:uid="{00000000-0009-0000-0000-000000000000}">
    <filterColumn colId="4" showButton="0"/>
    <filterColumn colId="6" showButton="0"/>
  </autoFilter>
  <mergeCells count="10">
    <mergeCell ref="A1:C1"/>
    <mergeCell ref="B2:B4"/>
    <mergeCell ref="A2:A4"/>
    <mergeCell ref="C2:C4"/>
    <mergeCell ref="D1:I1"/>
    <mergeCell ref="E2:F2"/>
    <mergeCell ref="E3:F3"/>
    <mergeCell ref="G2:H2"/>
    <mergeCell ref="G3:H3"/>
    <mergeCell ref="I2:I4"/>
  </mergeCells>
  <printOptions horizontalCentered="1"/>
  <pageMargins left="0.19685039370078738" right="0.19685039370078738" top="0.59055118110236215" bottom="0.62992125984251968" header="0" footer="0"/>
  <pageSetup paperSize="9" fitToHeight="0" orientation="landscape" r:id="rId1"/>
  <headerFooter>
    <oddHeader>&amp;CGERÊNCIA DE GESTÃO E FINANÇAS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"/>
  <sheetViews>
    <sheetView zoomScale="96" zoomScaleNormal="96" workbookViewId="0">
      <pane ySplit="4" topLeftCell="A5" activePane="bottomLeft" state="frozen"/>
      <selection pane="bottomLeft" activeCell="D2" sqref="D1:D1048576"/>
    </sheetView>
  </sheetViews>
  <sheetFormatPr defaultColWidth="9.109375" defaultRowHeight="13.8" x14ac:dyDescent="0.3"/>
  <cols>
    <col min="1" max="1" width="94.33203125" style="1" customWidth="1"/>
    <col min="2" max="2" width="27.33203125" style="33" customWidth="1"/>
    <col min="3" max="3" width="23.44140625" style="33" customWidth="1"/>
    <col min="4" max="4" width="29.6640625" style="1" customWidth="1"/>
    <col min="5" max="5" width="21" style="1" customWidth="1"/>
    <col min="6" max="6" width="26.5546875" style="1" bestFit="1" customWidth="1"/>
    <col min="7" max="7" width="24" style="1" bestFit="1" customWidth="1"/>
    <col min="8" max="8" width="25.6640625" style="1" bestFit="1" customWidth="1"/>
    <col min="9" max="16384" width="9.109375" style="1"/>
  </cols>
  <sheetData>
    <row r="1" spans="1:8" x14ac:dyDescent="0.3">
      <c r="A1" s="111" t="s">
        <v>0</v>
      </c>
      <c r="B1" s="112"/>
      <c r="C1" s="112"/>
      <c r="D1" s="104" t="s">
        <v>1</v>
      </c>
      <c r="E1" s="104"/>
      <c r="F1" s="105"/>
      <c r="G1" s="105"/>
      <c r="H1" s="105"/>
    </row>
    <row r="2" spans="1:8" x14ac:dyDescent="0.3">
      <c r="A2" s="114" t="s">
        <v>2</v>
      </c>
      <c r="B2" s="113" t="s">
        <v>3</v>
      </c>
      <c r="C2" s="115" t="s">
        <v>4</v>
      </c>
      <c r="D2" s="2" t="s">
        <v>5</v>
      </c>
      <c r="E2" s="3" t="s">
        <v>6</v>
      </c>
      <c r="F2" s="106" t="s">
        <v>7</v>
      </c>
      <c r="G2" s="107"/>
      <c r="H2" s="108" t="s">
        <v>8</v>
      </c>
    </row>
    <row r="3" spans="1:8" ht="27.6" x14ac:dyDescent="0.3">
      <c r="A3" s="114"/>
      <c r="B3" s="113"/>
      <c r="C3" s="115"/>
      <c r="D3" s="2" t="s">
        <v>9</v>
      </c>
      <c r="E3" s="3" t="s">
        <v>10</v>
      </c>
      <c r="F3" s="106" t="s">
        <v>11</v>
      </c>
      <c r="G3" s="107"/>
      <c r="H3" s="109"/>
    </row>
    <row r="4" spans="1:8" x14ac:dyDescent="0.3">
      <c r="A4" s="114"/>
      <c r="B4" s="113"/>
      <c r="C4" s="115"/>
      <c r="D4" s="4" t="s">
        <v>286</v>
      </c>
      <c r="E4" s="5" t="s">
        <v>327</v>
      </c>
      <c r="F4" s="5" t="s">
        <v>328</v>
      </c>
      <c r="G4" s="6" t="s">
        <v>286</v>
      </c>
      <c r="H4" s="110"/>
    </row>
    <row r="5" spans="1:8" x14ac:dyDescent="0.3">
      <c r="A5" s="7" t="s">
        <v>325</v>
      </c>
      <c r="B5" s="8" t="s">
        <v>26</v>
      </c>
      <c r="C5" s="9" t="s">
        <v>326</v>
      </c>
      <c r="D5" s="10"/>
      <c r="E5" s="11"/>
      <c r="F5" s="10">
        <v>2750</v>
      </c>
      <c r="G5" s="11">
        <v>2750</v>
      </c>
      <c r="H5" s="12">
        <f>SUM(D5:G5)</f>
        <v>5500</v>
      </c>
    </row>
    <row r="6" spans="1:8" x14ac:dyDescent="0.3">
      <c r="A6" s="13" t="s">
        <v>329</v>
      </c>
      <c r="B6" s="8" t="s">
        <v>91</v>
      </c>
      <c r="C6" s="14" t="s">
        <v>330</v>
      </c>
      <c r="D6" s="10"/>
      <c r="E6" s="11"/>
      <c r="F6" s="11"/>
      <c r="G6" s="10">
        <v>3000</v>
      </c>
      <c r="H6" s="12">
        <f>SUM(D6:G6)</f>
        <v>3000</v>
      </c>
    </row>
    <row r="7" spans="1:8" x14ac:dyDescent="0.3">
      <c r="A7" s="60" t="s">
        <v>314</v>
      </c>
      <c r="B7" s="61" t="s">
        <v>315</v>
      </c>
      <c r="C7" s="15" t="s">
        <v>477</v>
      </c>
      <c r="D7" s="72">
        <v>4000</v>
      </c>
      <c r="E7" s="16"/>
      <c r="F7" s="16"/>
      <c r="G7" s="11"/>
      <c r="H7" s="12">
        <f>SUM(D7:G7)</f>
        <v>4000</v>
      </c>
    </row>
    <row r="8" spans="1:8" x14ac:dyDescent="0.3">
      <c r="A8" s="60" t="s">
        <v>321</v>
      </c>
      <c r="B8" s="61" t="s">
        <v>322</v>
      </c>
      <c r="C8" s="17" t="s">
        <v>477</v>
      </c>
      <c r="D8" s="73">
        <v>4000</v>
      </c>
      <c r="E8" s="18"/>
      <c r="F8" s="19"/>
      <c r="G8" s="11"/>
      <c r="H8" s="12">
        <f>SUM(D8:G8)</f>
        <v>4000</v>
      </c>
    </row>
    <row r="9" spans="1:8" x14ac:dyDescent="0.3">
      <c r="A9" s="7" t="s">
        <v>331</v>
      </c>
      <c r="B9" s="8" t="s">
        <v>187</v>
      </c>
      <c r="C9" s="20" t="s">
        <v>332</v>
      </c>
      <c r="D9" s="21"/>
      <c r="E9" s="22"/>
      <c r="F9" s="22">
        <v>5000</v>
      </c>
      <c r="G9" s="11"/>
      <c r="H9" s="12">
        <f t="shared" ref="H9:H41" si="0">SUM(D9:G9)</f>
        <v>5000</v>
      </c>
    </row>
    <row r="10" spans="1:8" x14ac:dyDescent="0.3">
      <c r="A10" s="23" t="s">
        <v>290</v>
      </c>
      <c r="B10" s="8" t="s">
        <v>54</v>
      </c>
      <c r="C10" s="9" t="s">
        <v>333</v>
      </c>
      <c r="D10" s="10">
        <v>5000</v>
      </c>
      <c r="E10" s="11"/>
      <c r="F10" s="11"/>
      <c r="G10" s="11"/>
      <c r="H10" s="12">
        <f t="shared" si="0"/>
        <v>5000</v>
      </c>
    </row>
    <row r="11" spans="1:8" x14ac:dyDescent="0.3">
      <c r="A11" s="13" t="s">
        <v>334</v>
      </c>
      <c r="B11" s="8" t="s">
        <v>83</v>
      </c>
      <c r="C11" s="14" t="s">
        <v>330</v>
      </c>
      <c r="D11" s="10"/>
      <c r="E11" s="11"/>
      <c r="F11" s="11"/>
      <c r="G11" s="11">
        <v>4000</v>
      </c>
      <c r="H11" s="12">
        <f t="shared" si="0"/>
        <v>4000</v>
      </c>
    </row>
    <row r="12" spans="1:8" x14ac:dyDescent="0.3">
      <c r="A12" s="24" t="s">
        <v>287</v>
      </c>
      <c r="B12" s="25" t="s">
        <v>288</v>
      </c>
      <c r="C12" s="9" t="s">
        <v>478</v>
      </c>
      <c r="D12" s="10">
        <v>5000</v>
      </c>
      <c r="E12" s="11"/>
      <c r="F12" s="11"/>
      <c r="G12" s="11"/>
      <c r="H12" s="12">
        <f t="shared" si="0"/>
        <v>5000</v>
      </c>
    </row>
    <row r="13" spans="1:8" x14ac:dyDescent="0.3">
      <c r="A13" s="7" t="s">
        <v>335</v>
      </c>
      <c r="B13" s="8" t="s">
        <v>57</v>
      </c>
      <c r="C13" s="9" t="s">
        <v>332</v>
      </c>
      <c r="D13" s="10"/>
      <c r="E13" s="11"/>
      <c r="F13" s="11">
        <v>2000</v>
      </c>
      <c r="G13" s="11"/>
      <c r="H13" s="12">
        <f t="shared" si="0"/>
        <v>2000</v>
      </c>
    </row>
    <row r="14" spans="1:8" x14ac:dyDescent="0.3">
      <c r="A14" s="60" t="s">
        <v>336</v>
      </c>
      <c r="B14" s="61" t="s">
        <v>136</v>
      </c>
      <c r="C14" s="9" t="s">
        <v>332</v>
      </c>
      <c r="D14" s="10"/>
      <c r="E14" s="74">
        <v>5600</v>
      </c>
      <c r="F14" s="11"/>
      <c r="G14" s="11"/>
      <c r="H14" s="12">
        <f t="shared" si="0"/>
        <v>5600</v>
      </c>
    </row>
    <row r="15" spans="1:8" x14ac:dyDescent="0.3">
      <c r="A15" s="7" t="s">
        <v>337</v>
      </c>
      <c r="B15" s="8" t="s">
        <v>148</v>
      </c>
      <c r="C15" s="9" t="s">
        <v>338</v>
      </c>
      <c r="D15" s="10"/>
      <c r="E15" s="11"/>
      <c r="F15" s="11">
        <v>5000</v>
      </c>
      <c r="G15" s="11"/>
      <c r="H15" s="12">
        <f t="shared" si="0"/>
        <v>5000</v>
      </c>
    </row>
    <row r="16" spans="1:8" x14ac:dyDescent="0.3">
      <c r="A16" s="7" t="s">
        <v>339</v>
      </c>
      <c r="B16" s="8" t="s">
        <v>148</v>
      </c>
      <c r="C16" s="9" t="s">
        <v>338</v>
      </c>
      <c r="D16" s="75"/>
      <c r="E16" s="11"/>
      <c r="F16" s="11">
        <v>5000</v>
      </c>
      <c r="G16" s="11">
        <f>10000+5000+10000</f>
        <v>25000</v>
      </c>
      <c r="H16" s="12">
        <f t="shared" si="0"/>
        <v>30000</v>
      </c>
    </row>
    <row r="17" spans="1:8" x14ac:dyDescent="0.3">
      <c r="A17" s="60" t="s">
        <v>340</v>
      </c>
      <c r="B17" s="61" t="s">
        <v>74</v>
      </c>
      <c r="C17" s="9" t="s">
        <v>332</v>
      </c>
      <c r="D17" s="76"/>
      <c r="E17" s="11">
        <v>5000</v>
      </c>
      <c r="F17" s="11"/>
      <c r="G17" s="11"/>
      <c r="H17" s="12">
        <f t="shared" si="0"/>
        <v>5000</v>
      </c>
    </row>
    <row r="18" spans="1:8" x14ac:dyDescent="0.3">
      <c r="A18" s="69" t="s">
        <v>300</v>
      </c>
      <c r="B18" s="68" t="s">
        <v>301</v>
      </c>
      <c r="C18" s="9" t="s">
        <v>473</v>
      </c>
      <c r="D18" s="76">
        <v>3000</v>
      </c>
      <c r="E18" s="11"/>
      <c r="F18" s="11"/>
      <c r="G18" s="11"/>
      <c r="H18" s="12">
        <f t="shared" si="0"/>
        <v>3000</v>
      </c>
    </row>
    <row r="19" spans="1:8" x14ac:dyDescent="0.3">
      <c r="A19" s="7" t="s">
        <v>294</v>
      </c>
      <c r="B19" s="8" t="s">
        <v>295</v>
      </c>
      <c r="C19" s="9" t="s">
        <v>407</v>
      </c>
      <c r="D19" s="76">
        <v>4000</v>
      </c>
      <c r="E19" s="11"/>
      <c r="F19" s="11"/>
      <c r="G19" s="11"/>
      <c r="H19" s="12">
        <f t="shared" si="0"/>
        <v>4000</v>
      </c>
    </row>
    <row r="20" spans="1:8" x14ac:dyDescent="0.3">
      <c r="A20" s="7" t="s">
        <v>341</v>
      </c>
      <c r="B20" s="8" t="s">
        <v>18</v>
      </c>
      <c r="C20" s="9" t="s">
        <v>407</v>
      </c>
      <c r="D20" s="76"/>
      <c r="E20" s="11"/>
      <c r="F20" s="11"/>
      <c r="G20" s="11">
        <v>5000</v>
      </c>
      <c r="H20" s="12">
        <f t="shared" si="0"/>
        <v>5000</v>
      </c>
    </row>
    <row r="21" spans="1:8" x14ac:dyDescent="0.3">
      <c r="A21" s="69" t="s">
        <v>303</v>
      </c>
      <c r="B21" s="68" t="s">
        <v>304</v>
      </c>
      <c r="C21" s="9" t="s">
        <v>479</v>
      </c>
      <c r="D21" s="76">
        <v>4000</v>
      </c>
      <c r="E21" s="11"/>
      <c r="F21" s="11"/>
      <c r="G21" s="11"/>
      <c r="H21" s="12">
        <f t="shared" si="0"/>
        <v>4000</v>
      </c>
    </row>
    <row r="22" spans="1:8" x14ac:dyDescent="0.3">
      <c r="A22" s="60" t="s">
        <v>316</v>
      </c>
      <c r="B22" s="61" t="s">
        <v>317</v>
      </c>
      <c r="C22" s="9" t="s">
        <v>338</v>
      </c>
      <c r="D22" s="76">
        <v>3000</v>
      </c>
      <c r="E22" s="11"/>
      <c r="F22" s="11"/>
      <c r="G22" s="11"/>
      <c r="H22" s="12">
        <f t="shared" si="0"/>
        <v>3000</v>
      </c>
    </row>
    <row r="23" spans="1:8" x14ac:dyDescent="0.3">
      <c r="A23" s="23" t="s">
        <v>342</v>
      </c>
      <c r="B23" s="8" t="s">
        <v>63</v>
      </c>
      <c r="C23" s="9" t="s">
        <v>332</v>
      </c>
      <c r="D23" s="76"/>
      <c r="E23" s="11"/>
      <c r="F23" s="11"/>
      <c r="G23" s="10">
        <v>14210</v>
      </c>
      <c r="H23" s="12">
        <f t="shared" si="0"/>
        <v>14210</v>
      </c>
    </row>
    <row r="24" spans="1:8" x14ac:dyDescent="0.3">
      <c r="A24" s="7" t="s">
        <v>307</v>
      </c>
      <c r="B24" s="8" t="s">
        <v>282</v>
      </c>
      <c r="C24" s="9" t="s">
        <v>332</v>
      </c>
      <c r="D24" s="76">
        <v>8000</v>
      </c>
      <c r="E24" s="11"/>
      <c r="F24" s="11"/>
      <c r="G24" s="10">
        <v>8000</v>
      </c>
      <c r="H24" s="12">
        <f t="shared" si="0"/>
        <v>16000</v>
      </c>
    </row>
    <row r="25" spans="1:8" x14ac:dyDescent="0.3">
      <c r="A25" s="7" t="s">
        <v>343</v>
      </c>
      <c r="B25" s="8" t="s">
        <v>54</v>
      </c>
      <c r="C25" s="9" t="s">
        <v>333</v>
      </c>
      <c r="D25" s="76"/>
      <c r="E25" s="11"/>
      <c r="F25" s="11"/>
      <c r="G25" s="11">
        <v>10000</v>
      </c>
      <c r="H25" s="12">
        <f t="shared" si="0"/>
        <v>10000</v>
      </c>
    </row>
    <row r="26" spans="1:8" x14ac:dyDescent="0.3">
      <c r="A26" s="7" t="s">
        <v>344</v>
      </c>
      <c r="B26" s="8" t="s">
        <v>288</v>
      </c>
      <c r="C26" s="9" t="s">
        <v>478</v>
      </c>
      <c r="D26" s="76"/>
      <c r="E26" s="11"/>
      <c r="F26" s="11"/>
      <c r="G26" s="11">
        <v>5000</v>
      </c>
      <c r="H26" s="12">
        <f t="shared" si="0"/>
        <v>5000</v>
      </c>
    </row>
    <row r="27" spans="1:8" x14ac:dyDescent="0.3">
      <c r="A27" s="23" t="s">
        <v>291</v>
      </c>
      <c r="B27" s="8" t="s">
        <v>292</v>
      </c>
      <c r="C27" s="9" t="s">
        <v>480</v>
      </c>
      <c r="D27" s="76">
        <v>3000</v>
      </c>
      <c r="E27" s="11"/>
      <c r="F27" s="11"/>
      <c r="G27" s="11"/>
      <c r="H27" s="12">
        <f t="shared" si="0"/>
        <v>3000</v>
      </c>
    </row>
    <row r="28" spans="1:8" x14ac:dyDescent="0.3">
      <c r="A28" s="67" t="s">
        <v>345</v>
      </c>
      <c r="B28" s="68" t="s">
        <v>346</v>
      </c>
      <c r="C28" s="9" t="s">
        <v>330</v>
      </c>
      <c r="D28" s="76"/>
      <c r="E28" s="11"/>
      <c r="F28" s="11"/>
      <c r="G28" s="11">
        <v>5000</v>
      </c>
      <c r="H28" s="12">
        <f t="shared" si="0"/>
        <v>5000</v>
      </c>
    </row>
    <row r="29" spans="1:8" x14ac:dyDescent="0.3">
      <c r="A29" s="7" t="s">
        <v>302</v>
      </c>
      <c r="B29" s="8" t="s">
        <v>95</v>
      </c>
      <c r="C29" s="9" t="s">
        <v>332</v>
      </c>
      <c r="D29" s="76">
        <v>8000</v>
      </c>
      <c r="E29" s="11"/>
      <c r="F29" s="11"/>
      <c r="G29" s="11">
        <v>10000</v>
      </c>
      <c r="H29" s="12">
        <f t="shared" si="0"/>
        <v>18000</v>
      </c>
    </row>
    <row r="30" spans="1:8" x14ac:dyDescent="0.3">
      <c r="A30" s="23" t="s">
        <v>293</v>
      </c>
      <c r="B30" s="8" t="s">
        <v>24</v>
      </c>
      <c r="C30" s="9" t="s">
        <v>332</v>
      </c>
      <c r="D30" s="76">
        <v>8000</v>
      </c>
      <c r="E30" s="11"/>
      <c r="F30" s="11"/>
      <c r="G30" s="11">
        <v>15000</v>
      </c>
      <c r="H30" s="12">
        <f t="shared" si="0"/>
        <v>23000</v>
      </c>
    </row>
    <row r="31" spans="1:8" x14ac:dyDescent="0.3">
      <c r="A31" s="60" t="s">
        <v>319</v>
      </c>
      <c r="B31" s="61" t="s">
        <v>320</v>
      </c>
      <c r="C31" s="9" t="s">
        <v>377</v>
      </c>
      <c r="D31" s="76">
        <v>4000</v>
      </c>
      <c r="E31" s="11"/>
      <c r="F31" s="11"/>
      <c r="G31" s="11"/>
      <c r="H31" s="12">
        <f t="shared" si="0"/>
        <v>4000</v>
      </c>
    </row>
    <row r="32" spans="1:8" x14ac:dyDescent="0.3">
      <c r="A32" s="7" t="s">
        <v>347</v>
      </c>
      <c r="B32" s="8" t="s">
        <v>111</v>
      </c>
      <c r="C32" s="9" t="s">
        <v>330</v>
      </c>
      <c r="D32" s="77"/>
      <c r="E32" s="11"/>
      <c r="F32" s="11"/>
      <c r="G32" s="11">
        <v>5000</v>
      </c>
      <c r="H32" s="12">
        <f t="shared" si="0"/>
        <v>5000</v>
      </c>
    </row>
    <row r="33" spans="1:8" x14ac:dyDescent="0.3">
      <c r="A33" s="26" t="s">
        <v>289</v>
      </c>
      <c r="B33" s="27" t="s">
        <v>113</v>
      </c>
      <c r="C33" s="9" t="s">
        <v>480</v>
      </c>
      <c r="D33" s="78">
        <v>4000</v>
      </c>
      <c r="E33" s="11"/>
      <c r="F33" s="11"/>
      <c r="G33" s="11"/>
      <c r="H33" s="12">
        <f t="shared" si="0"/>
        <v>4000</v>
      </c>
    </row>
    <row r="34" spans="1:8" x14ac:dyDescent="0.3">
      <c r="A34" s="7" t="s">
        <v>348</v>
      </c>
      <c r="B34" s="8" t="s">
        <v>242</v>
      </c>
      <c r="C34" s="9" t="s">
        <v>407</v>
      </c>
      <c r="D34" s="78"/>
      <c r="E34" s="11">
        <v>2600</v>
      </c>
      <c r="F34" s="11"/>
      <c r="G34" s="11"/>
      <c r="H34" s="12">
        <f t="shared" si="0"/>
        <v>2600</v>
      </c>
    </row>
    <row r="35" spans="1:8" x14ac:dyDescent="0.3">
      <c r="A35" s="69" t="s">
        <v>305</v>
      </c>
      <c r="B35" s="68" t="s">
        <v>306</v>
      </c>
      <c r="C35" s="9" t="s">
        <v>477</v>
      </c>
      <c r="D35" s="78">
        <v>3000</v>
      </c>
      <c r="E35" s="11"/>
      <c r="F35" s="11"/>
      <c r="G35" s="11"/>
      <c r="H35" s="12">
        <f t="shared" si="0"/>
        <v>3000</v>
      </c>
    </row>
    <row r="36" spans="1:8" x14ac:dyDescent="0.3">
      <c r="A36" s="70" t="s">
        <v>312</v>
      </c>
      <c r="B36" s="71" t="s">
        <v>313</v>
      </c>
      <c r="C36" s="9" t="s">
        <v>473</v>
      </c>
      <c r="D36" s="78">
        <v>3000</v>
      </c>
      <c r="E36" s="11"/>
      <c r="F36" s="11"/>
      <c r="G36" s="11"/>
      <c r="H36" s="12">
        <f t="shared" si="0"/>
        <v>3000</v>
      </c>
    </row>
    <row r="37" spans="1:8" x14ac:dyDescent="0.3">
      <c r="A37" s="7" t="s">
        <v>323</v>
      </c>
      <c r="B37" s="8" t="s">
        <v>324</v>
      </c>
      <c r="C37" s="9" t="s">
        <v>407</v>
      </c>
      <c r="D37" s="78">
        <v>5000</v>
      </c>
      <c r="E37" s="11"/>
      <c r="F37" s="11"/>
      <c r="G37" s="11"/>
      <c r="H37" s="12">
        <f t="shared" si="0"/>
        <v>5000</v>
      </c>
    </row>
    <row r="38" spans="1:8" x14ac:dyDescent="0.3">
      <c r="A38" s="60" t="s">
        <v>318</v>
      </c>
      <c r="B38" s="61" t="s">
        <v>132</v>
      </c>
      <c r="C38" s="9" t="s">
        <v>407</v>
      </c>
      <c r="D38" s="78">
        <v>4000</v>
      </c>
      <c r="E38" s="11"/>
      <c r="F38" s="11"/>
      <c r="G38" s="11">
        <v>8000</v>
      </c>
      <c r="H38" s="12">
        <f t="shared" si="0"/>
        <v>12000</v>
      </c>
    </row>
    <row r="39" spans="1:8" x14ac:dyDescent="0.3">
      <c r="A39" s="60" t="s">
        <v>349</v>
      </c>
      <c r="B39" s="8" t="s">
        <v>350</v>
      </c>
      <c r="C39" s="9" t="s">
        <v>330</v>
      </c>
      <c r="D39" s="78"/>
      <c r="E39" s="11"/>
      <c r="F39" s="11">
        <v>3179.52</v>
      </c>
      <c r="G39" s="11">
        <v>5000</v>
      </c>
      <c r="H39" s="12">
        <f t="shared" si="0"/>
        <v>8179.52</v>
      </c>
    </row>
    <row r="40" spans="1:8" x14ac:dyDescent="0.3">
      <c r="A40" s="7" t="s">
        <v>351</v>
      </c>
      <c r="B40" s="8" t="s">
        <v>150</v>
      </c>
      <c r="C40" s="9" t="s">
        <v>332</v>
      </c>
      <c r="D40" s="78"/>
      <c r="E40" s="11">
        <v>10440</v>
      </c>
      <c r="F40" s="11">
        <v>6500</v>
      </c>
      <c r="G40" s="11">
        <v>10000</v>
      </c>
      <c r="H40" s="12">
        <f t="shared" si="0"/>
        <v>26940</v>
      </c>
    </row>
    <row r="41" spans="1:8" x14ac:dyDescent="0.3">
      <c r="A41" s="67" t="s">
        <v>352</v>
      </c>
      <c r="B41" s="68" t="s">
        <v>150</v>
      </c>
      <c r="C41" s="9" t="s">
        <v>332</v>
      </c>
      <c r="D41" s="78"/>
      <c r="E41" s="11"/>
      <c r="F41" s="11"/>
      <c r="G41" s="11">
        <v>10000</v>
      </c>
      <c r="H41" s="12">
        <f t="shared" si="0"/>
        <v>10000</v>
      </c>
    </row>
    <row r="42" spans="1:8" x14ac:dyDescent="0.3">
      <c r="A42" s="7" t="s">
        <v>353</v>
      </c>
      <c r="B42" s="8" t="s">
        <v>41</v>
      </c>
      <c r="C42" s="9" t="s">
        <v>332</v>
      </c>
      <c r="D42" s="78"/>
      <c r="E42" s="11"/>
      <c r="F42" s="11">
        <v>5022</v>
      </c>
      <c r="G42" s="11"/>
      <c r="H42" s="12">
        <f t="shared" ref="H42:H71" si="1">SUM(D42:G42)</f>
        <v>5022</v>
      </c>
    </row>
    <row r="43" spans="1:8" x14ac:dyDescent="0.3">
      <c r="A43" s="67" t="s">
        <v>354</v>
      </c>
      <c r="B43" s="68" t="s">
        <v>126</v>
      </c>
      <c r="C43" s="9" t="s">
        <v>355</v>
      </c>
      <c r="D43" s="78"/>
      <c r="E43" s="11"/>
      <c r="F43" s="11">
        <v>2000</v>
      </c>
      <c r="G43" s="11">
        <v>5000</v>
      </c>
      <c r="H43" s="12">
        <f t="shared" si="1"/>
        <v>7000</v>
      </c>
    </row>
    <row r="44" spans="1:8" x14ac:dyDescent="0.3">
      <c r="A44" s="67" t="s">
        <v>356</v>
      </c>
      <c r="B44" s="68" t="s">
        <v>102</v>
      </c>
      <c r="C44" s="9" t="s">
        <v>481</v>
      </c>
      <c r="D44" s="78">
        <v>6000</v>
      </c>
      <c r="E44" s="11"/>
      <c r="F44" s="11"/>
      <c r="G44" s="11"/>
      <c r="H44" s="12">
        <f t="shared" si="1"/>
        <v>6000</v>
      </c>
    </row>
    <row r="45" spans="1:8" x14ac:dyDescent="0.3">
      <c r="A45" s="67" t="s">
        <v>28</v>
      </c>
      <c r="B45" s="68" t="s">
        <v>29</v>
      </c>
      <c r="C45" s="9" t="s">
        <v>332</v>
      </c>
      <c r="D45" s="77"/>
      <c r="E45" s="11"/>
      <c r="F45" s="11"/>
      <c r="G45" s="11">
        <f>6000+6000</f>
        <v>12000</v>
      </c>
      <c r="H45" s="12">
        <f t="shared" si="1"/>
        <v>12000</v>
      </c>
    </row>
    <row r="46" spans="1:8" x14ac:dyDescent="0.3">
      <c r="A46" s="7" t="s">
        <v>190</v>
      </c>
      <c r="B46" s="61" t="s">
        <v>132</v>
      </c>
      <c r="C46" s="9" t="s">
        <v>332</v>
      </c>
      <c r="D46" s="78"/>
      <c r="E46" s="11">
        <v>6390</v>
      </c>
      <c r="F46" s="11"/>
      <c r="G46" s="11">
        <v>8000</v>
      </c>
      <c r="H46" s="12">
        <f t="shared" si="1"/>
        <v>14390</v>
      </c>
    </row>
    <row r="47" spans="1:8" x14ac:dyDescent="0.3">
      <c r="A47" s="60" t="s">
        <v>310</v>
      </c>
      <c r="B47" s="61" t="s">
        <v>311</v>
      </c>
      <c r="C47" s="9" t="s">
        <v>473</v>
      </c>
      <c r="D47" s="78">
        <v>4000</v>
      </c>
      <c r="E47" s="11"/>
      <c r="F47" s="11"/>
      <c r="G47" s="11"/>
      <c r="H47" s="12">
        <f t="shared" si="1"/>
        <v>4000</v>
      </c>
    </row>
    <row r="48" spans="1:8" x14ac:dyDescent="0.3">
      <c r="A48" s="7" t="s">
        <v>357</v>
      </c>
      <c r="B48" s="8" t="s">
        <v>358</v>
      </c>
      <c r="C48" s="9" t="s">
        <v>482</v>
      </c>
      <c r="D48" s="78"/>
      <c r="E48" s="11"/>
      <c r="F48" s="11">
        <v>1500</v>
      </c>
      <c r="G48" s="11"/>
      <c r="H48" s="12">
        <f t="shared" si="1"/>
        <v>1500</v>
      </c>
    </row>
    <row r="49" spans="1:8" x14ac:dyDescent="0.3">
      <c r="A49" s="7" t="s">
        <v>359</v>
      </c>
      <c r="B49" s="8" t="s">
        <v>35</v>
      </c>
      <c r="C49" s="9" t="s">
        <v>360</v>
      </c>
      <c r="D49" s="78"/>
      <c r="E49" s="11"/>
      <c r="F49" s="11">
        <v>916.65</v>
      </c>
      <c r="G49" s="11"/>
      <c r="H49" s="12">
        <f t="shared" si="1"/>
        <v>916.65</v>
      </c>
    </row>
    <row r="50" spans="1:8" x14ac:dyDescent="0.3">
      <c r="A50" s="60" t="s">
        <v>361</v>
      </c>
      <c r="B50" s="61" t="s">
        <v>41</v>
      </c>
      <c r="C50" s="9" t="s">
        <v>332</v>
      </c>
      <c r="D50" s="78"/>
      <c r="E50" s="11">
        <v>3360</v>
      </c>
      <c r="F50" s="11">
        <v>5022</v>
      </c>
      <c r="G50" s="11">
        <v>5002</v>
      </c>
      <c r="H50" s="12">
        <f t="shared" si="1"/>
        <v>13384</v>
      </c>
    </row>
    <row r="51" spans="1:8" x14ac:dyDescent="0.3">
      <c r="A51" s="7" t="s">
        <v>42</v>
      </c>
      <c r="B51" s="8" t="s">
        <v>43</v>
      </c>
      <c r="C51" s="9" t="s">
        <v>330</v>
      </c>
      <c r="D51" s="78"/>
      <c r="E51" s="11"/>
      <c r="F51" s="11"/>
      <c r="G51" s="11">
        <v>8000</v>
      </c>
      <c r="H51" s="12">
        <f t="shared" si="1"/>
        <v>8000</v>
      </c>
    </row>
    <row r="52" spans="1:8" x14ac:dyDescent="0.3">
      <c r="A52" s="7" t="s">
        <v>362</v>
      </c>
      <c r="B52" s="8" t="s">
        <v>43</v>
      </c>
      <c r="C52" s="9" t="s">
        <v>330</v>
      </c>
      <c r="D52" s="78"/>
      <c r="E52" s="11">
        <v>3480</v>
      </c>
      <c r="F52" s="11"/>
      <c r="G52" s="11"/>
      <c r="H52" s="12">
        <f t="shared" si="1"/>
        <v>3480</v>
      </c>
    </row>
    <row r="53" spans="1:8" x14ac:dyDescent="0.3">
      <c r="A53" s="60" t="s">
        <v>363</v>
      </c>
      <c r="B53" s="61" t="s">
        <v>43</v>
      </c>
      <c r="C53" s="9" t="s">
        <v>330</v>
      </c>
      <c r="D53" s="78"/>
      <c r="E53" s="11"/>
      <c r="F53" s="11">
        <v>2808</v>
      </c>
      <c r="G53" s="11">
        <v>2808</v>
      </c>
      <c r="H53" s="12">
        <f t="shared" si="1"/>
        <v>5616</v>
      </c>
    </row>
    <row r="54" spans="1:8" x14ac:dyDescent="0.3">
      <c r="A54" s="7" t="s">
        <v>364</v>
      </c>
      <c r="B54" s="8" t="s">
        <v>365</v>
      </c>
      <c r="C54" s="9" t="s">
        <v>366</v>
      </c>
      <c r="D54" s="10"/>
      <c r="E54" s="11">
        <v>4297</v>
      </c>
      <c r="F54" s="11"/>
      <c r="G54" s="11"/>
      <c r="H54" s="12">
        <f t="shared" si="1"/>
        <v>4297</v>
      </c>
    </row>
    <row r="55" spans="1:8" x14ac:dyDescent="0.3">
      <c r="A55" s="60" t="s">
        <v>367</v>
      </c>
      <c r="B55" s="61" t="s">
        <v>295</v>
      </c>
      <c r="C55" s="9" t="s">
        <v>332</v>
      </c>
      <c r="D55" s="11"/>
      <c r="E55" s="11"/>
      <c r="F55" s="11"/>
      <c r="G55" s="11">
        <v>1044</v>
      </c>
      <c r="H55" s="12">
        <f t="shared" si="1"/>
        <v>1044</v>
      </c>
    </row>
    <row r="56" spans="1:8" x14ac:dyDescent="0.3">
      <c r="A56" s="7" t="s">
        <v>368</v>
      </c>
      <c r="B56" s="8" t="s">
        <v>295</v>
      </c>
      <c r="C56" s="9" t="s">
        <v>369</v>
      </c>
      <c r="D56" s="11"/>
      <c r="E56" s="11"/>
      <c r="F56" s="11">
        <v>1044</v>
      </c>
      <c r="G56" s="11"/>
      <c r="H56" s="12">
        <f t="shared" si="1"/>
        <v>1044</v>
      </c>
    </row>
    <row r="57" spans="1:8" x14ac:dyDescent="0.3">
      <c r="A57" s="7" t="s">
        <v>370</v>
      </c>
      <c r="B57" s="8" t="s">
        <v>29</v>
      </c>
      <c r="C57" s="9" t="s">
        <v>332</v>
      </c>
      <c r="D57" s="11"/>
      <c r="E57" s="11"/>
      <c r="F57" s="11">
        <v>6000</v>
      </c>
      <c r="G57" s="11"/>
      <c r="H57" s="12">
        <f t="shared" si="1"/>
        <v>6000</v>
      </c>
    </row>
    <row r="58" spans="1:8" x14ac:dyDescent="0.3">
      <c r="A58" s="67" t="s">
        <v>371</v>
      </c>
      <c r="B58" s="68" t="s">
        <v>187</v>
      </c>
      <c r="C58" s="9" t="s">
        <v>332</v>
      </c>
      <c r="D58" s="11"/>
      <c r="E58" s="11"/>
      <c r="F58" s="11"/>
      <c r="G58" s="11">
        <f>2000+1000</f>
        <v>3000</v>
      </c>
      <c r="H58" s="12">
        <f t="shared" si="1"/>
        <v>3000</v>
      </c>
    </row>
    <row r="59" spans="1:8" x14ac:dyDescent="0.3">
      <c r="A59" s="7" t="s">
        <v>372</v>
      </c>
      <c r="B59" s="8" t="s">
        <v>132</v>
      </c>
      <c r="C59" s="9" t="s">
        <v>332</v>
      </c>
      <c r="D59" s="11"/>
      <c r="E59" s="11"/>
      <c r="F59" s="11">
        <v>4500</v>
      </c>
      <c r="G59" s="11"/>
      <c r="H59" s="12">
        <f t="shared" si="1"/>
        <v>4500</v>
      </c>
    </row>
    <row r="60" spans="1:8" x14ac:dyDescent="0.3">
      <c r="A60" s="7" t="s">
        <v>191</v>
      </c>
      <c r="B60" s="8" t="s">
        <v>192</v>
      </c>
      <c r="C60" s="9" t="s">
        <v>373</v>
      </c>
      <c r="D60" s="11">
        <v>4000</v>
      </c>
      <c r="E60" s="11"/>
      <c r="F60" s="11"/>
      <c r="G60" s="11"/>
      <c r="H60" s="12">
        <f t="shared" si="1"/>
        <v>4000</v>
      </c>
    </row>
    <row r="61" spans="1:8" x14ac:dyDescent="0.3">
      <c r="A61" s="7" t="s">
        <v>374</v>
      </c>
      <c r="B61" s="8" t="s">
        <v>118</v>
      </c>
      <c r="C61" s="9" t="s">
        <v>332</v>
      </c>
      <c r="D61" s="11"/>
      <c r="E61" s="11">
        <v>4260</v>
      </c>
      <c r="F61" s="11">
        <v>4000</v>
      </c>
      <c r="G61" s="11">
        <v>5000</v>
      </c>
      <c r="H61" s="12">
        <f t="shared" si="1"/>
        <v>13260</v>
      </c>
    </row>
    <row r="62" spans="1:8" x14ac:dyDescent="0.3">
      <c r="A62" s="23" t="s">
        <v>218</v>
      </c>
      <c r="B62" s="8" t="s">
        <v>219</v>
      </c>
      <c r="C62" s="9" t="s">
        <v>369</v>
      </c>
      <c r="D62" s="11"/>
      <c r="E62" s="11">
        <v>4800</v>
      </c>
      <c r="F62" s="11"/>
      <c r="G62" s="11">
        <v>4000</v>
      </c>
      <c r="H62" s="12">
        <f t="shared" si="1"/>
        <v>8800</v>
      </c>
    </row>
    <row r="63" spans="1:8" x14ac:dyDescent="0.3">
      <c r="A63" s="67" t="s">
        <v>375</v>
      </c>
      <c r="B63" s="68" t="s">
        <v>26</v>
      </c>
      <c r="C63" s="9" t="s">
        <v>448</v>
      </c>
      <c r="D63" s="11"/>
      <c r="E63" s="11"/>
      <c r="F63" s="11"/>
      <c r="G63" s="11">
        <v>5424</v>
      </c>
      <c r="H63" s="12">
        <f t="shared" si="1"/>
        <v>5424</v>
      </c>
    </row>
    <row r="64" spans="1:8" x14ac:dyDescent="0.3">
      <c r="A64" s="7" t="s">
        <v>296</v>
      </c>
      <c r="B64" s="8" t="s">
        <v>297</v>
      </c>
      <c r="C64" s="9" t="s">
        <v>376</v>
      </c>
      <c r="D64" s="11">
        <v>5000</v>
      </c>
      <c r="E64" s="11"/>
      <c r="F64" s="11"/>
      <c r="G64" s="11"/>
      <c r="H64" s="12">
        <f t="shared" si="1"/>
        <v>5000</v>
      </c>
    </row>
    <row r="65" spans="1:8" x14ac:dyDescent="0.3">
      <c r="A65" s="69" t="s">
        <v>308</v>
      </c>
      <c r="B65" s="68" t="s">
        <v>309</v>
      </c>
      <c r="C65" s="9" t="s">
        <v>377</v>
      </c>
      <c r="D65" s="11">
        <v>5000</v>
      </c>
      <c r="E65" s="11"/>
      <c r="F65" s="11"/>
      <c r="G65" s="11"/>
      <c r="H65" s="12">
        <f t="shared" si="1"/>
        <v>5000</v>
      </c>
    </row>
    <row r="66" spans="1:8" x14ac:dyDescent="0.3">
      <c r="A66" s="7" t="s">
        <v>378</v>
      </c>
      <c r="B66" s="8" t="s">
        <v>198</v>
      </c>
      <c r="C66" s="9" t="s">
        <v>330</v>
      </c>
      <c r="D66" s="11"/>
      <c r="E66" s="11"/>
      <c r="F66" s="11">
        <v>3000</v>
      </c>
      <c r="G66" s="11">
        <v>6000</v>
      </c>
      <c r="H66" s="12">
        <f t="shared" si="1"/>
        <v>9000</v>
      </c>
    </row>
    <row r="67" spans="1:8" x14ac:dyDescent="0.3">
      <c r="A67" s="7" t="s">
        <v>379</v>
      </c>
      <c r="B67" s="8" t="s">
        <v>71</v>
      </c>
      <c r="C67" s="9" t="s">
        <v>366</v>
      </c>
      <c r="D67" s="11"/>
      <c r="E67" s="11"/>
      <c r="F67" s="11">
        <v>1500</v>
      </c>
      <c r="G67" s="11"/>
      <c r="H67" s="12">
        <f t="shared" si="1"/>
        <v>1500</v>
      </c>
    </row>
    <row r="68" spans="1:8" x14ac:dyDescent="0.3">
      <c r="A68" s="67" t="s">
        <v>380</v>
      </c>
      <c r="B68" s="68" t="s">
        <v>120</v>
      </c>
      <c r="C68" s="9" t="s">
        <v>330</v>
      </c>
      <c r="D68" s="11"/>
      <c r="E68" s="11"/>
      <c r="F68" s="11">
        <v>3179.52</v>
      </c>
      <c r="G68" s="11">
        <v>5000</v>
      </c>
      <c r="H68" s="12">
        <f t="shared" si="1"/>
        <v>8179.52</v>
      </c>
    </row>
    <row r="69" spans="1:8" x14ac:dyDescent="0.3">
      <c r="A69" s="65" t="s">
        <v>298</v>
      </c>
      <c r="B69" s="79" t="s">
        <v>299</v>
      </c>
      <c r="C69" s="9" t="s">
        <v>483</v>
      </c>
      <c r="D69" s="11">
        <v>4000</v>
      </c>
      <c r="E69" s="11"/>
      <c r="F69" s="11"/>
      <c r="G69" s="11"/>
      <c r="H69" s="12">
        <f t="shared" si="1"/>
        <v>4000</v>
      </c>
    </row>
    <row r="70" spans="1:8" x14ac:dyDescent="0.3">
      <c r="A70" s="7" t="s">
        <v>381</v>
      </c>
      <c r="B70" s="8" t="s">
        <v>209</v>
      </c>
      <c r="C70" s="9" t="s">
        <v>382</v>
      </c>
      <c r="D70" s="11"/>
      <c r="E70" s="11">
        <v>5200</v>
      </c>
      <c r="F70" s="11"/>
      <c r="G70" s="11"/>
      <c r="H70" s="12">
        <f t="shared" si="1"/>
        <v>5200</v>
      </c>
    </row>
    <row r="71" spans="1:8" x14ac:dyDescent="0.3">
      <c r="A71" s="7" t="s">
        <v>384</v>
      </c>
      <c r="B71" s="8" t="s">
        <v>212</v>
      </c>
      <c r="C71" s="9" t="s">
        <v>383</v>
      </c>
      <c r="D71" s="11"/>
      <c r="E71" s="11"/>
      <c r="F71" s="11">
        <v>2000</v>
      </c>
      <c r="G71" s="11"/>
      <c r="H71" s="12">
        <f t="shared" si="1"/>
        <v>2000</v>
      </c>
    </row>
    <row r="72" spans="1:8" x14ac:dyDescent="0.3">
      <c r="A72" s="67" t="s">
        <v>385</v>
      </c>
      <c r="B72" s="68" t="s">
        <v>386</v>
      </c>
      <c r="C72" s="9" t="s">
        <v>387</v>
      </c>
      <c r="E72" s="11"/>
      <c r="F72" s="11"/>
      <c r="G72" s="11">
        <v>4000</v>
      </c>
      <c r="H72" s="12">
        <f>SUM(E72:G72)</f>
        <v>4000</v>
      </c>
    </row>
    <row r="73" spans="1:8" x14ac:dyDescent="0.3">
      <c r="A73" s="7" t="s">
        <v>388</v>
      </c>
      <c r="B73" s="8" t="s">
        <v>217</v>
      </c>
      <c r="C73" s="9" t="s">
        <v>332</v>
      </c>
      <c r="D73" s="11"/>
      <c r="E73" s="11">
        <v>5280</v>
      </c>
      <c r="F73" s="11">
        <v>5000</v>
      </c>
      <c r="G73" s="11">
        <v>5000</v>
      </c>
      <c r="H73" s="12">
        <f t="shared" ref="H73:H122" si="2">SUM(D73:G73)</f>
        <v>15280</v>
      </c>
    </row>
    <row r="74" spans="1:8" x14ac:dyDescent="0.3">
      <c r="A74" s="60" t="s">
        <v>389</v>
      </c>
      <c r="B74" s="61" t="s">
        <v>223</v>
      </c>
      <c r="C74" s="9" t="s">
        <v>390</v>
      </c>
      <c r="D74" s="11"/>
      <c r="E74" s="11">
        <v>3240</v>
      </c>
      <c r="F74" s="11"/>
      <c r="G74" s="11"/>
      <c r="H74" s="12">
        <f t="shared" si="2"/>
        <v>3240</v>
      </c>
    </row>
    <row r="75" spans="1:8" x14ac:dyDescent="0.3">
      <c r="A75" s="67" t="s">
        <v>391</v>
      </c>
      <c r="B75" s="68" t="s">
        <v>150</v>
      </c>
      <c r="C75" s="9" t="s">
        <v>392</v>
      </c>
      <c r="D75" s="11"/>
      <c r="E75" s="11"/>
      <c r="F75" s="11">
        <f>1666.67+1666.66</f>
        <v>3333.33</v>
      </c>
      <c r="G75" s="11">
        <f>3335+1666.66</f>
        <v>5001.66</v>
      </c>
      <c r="H75" s="12">
        <f t="shared" si="2"/>
        <v>8334.99</v>
      </c>
    </row>
    <row r="76" spans="1:8" x14ac:dyDescent="0.3">
      <c r="A76" s="67" t="s">
        <v>393</v>
      </c>
      <c r="B76" s="68" t="s">
        <v>150</v>
      </c>
      <c r="C76" s="9" t="s">
        <v>394</v>
      </c>
      <c r="D76" s="11"/>
      <c r="E76" s="11"/>
      <c r="F76" s="11">
        <v>1666.67</v>
      </c>
      <c r="G76" s="11">
        <v>3333</v>
      </c>
      <c r="H76" s="12">
        <f t="shared" si="2"/>
        <v>4999.67</v>
      </c>
    </row>
    <row r="77" spans="1:8" x14ac:dyDescent="0.3">
      <c r="A77" s="67" t="s">
        <v>395</v>
      </c>
      <c r="B77" s="68" t="s">
        <v>150</v>
      </c>
      <c r="C77" s="28" t="s">
        <v>396</v>
      </c>
      <c r="D77" s="11"/>
      <c r="E77" s="11"/>
      <c r="F77" s="11">
        <v>1666.67</v>
      </c>
      <c r="G77" s="80">
        <f>3333+1666.67</f>
        <v>4999.67</v>
      </c>
      <c r="H77" s="12">
        <f t="shared" si="2"/>
        <v>6666.34</v>
      </c>
    </row>
    <row r="78" spans="1:8" x14ac:dyDescent="0.3">
      <c r="A78" s="67" t="s">
        <v>397</v>
      </c>
      <c r="B78" s="68" t="s">
        <v>150</v>
      </c>
      <c r="C78" s="9" t="s">
        <v>398</v>
      </c>
      <c r="D78" s="11"/>
      <c r="E78" s="11"/>
      <c r="F78" s="11">
        <v>1666.67</v>
      </c>
      <c r="G78" s="11">
        <f>3333+1666.67</f>
        <v>4999.67</v>
      </c>
      <c r="H78" s="12">
        <f t="shared" si="2"/>
        <v>6666.34</v>
      </c>
    </row>
    <row r="79" spans="1:8" x14ac:dyDescent="0.3">
      <c r="A79" s="67" t="s">
        <v>399</v>
      </c>
      <c r="B79" s="68" t="s">
        <v>150</v>
      </c>
      <c r="C79" s="9" t="s">
        <v>400</v>
      </c>
      <c r="D79" s="11"/>
      <c r="E79" s="11"/>
      <c r="F79" s="11">
        <f>1666.66</f>
        <v>1666.66</v>
      </c>
      <c r="G79" s="11">
        <f>3333+1666.67</f>
        <v>4999.67</v>
      </c>
      <c r="H79" s="12">
        <f t="shared" si="2"/>
        <v>6666.33</v>
      </c>
    </row>
    <row r="80" spans="1:8" x14ac:dyDescent="0.3">
      <c r="A80" s="67" t="s">
        <v>401</v>
      </c>
      <c r="B80" s="68" t="s">
        <v>402</v>
      </c>
      <c r="C80" s="9" t="s">
        <v>403</v>
      </c>
      <c r="D80" s="11"/>
      <c r="E80" s="11"/>
      <c r="F80" s="11">
        <v>1666.66</v>
      </c>
      <c r="G80" s="11">
        <f>3333+1666.67</f>
        <v>4999.67</v>
      </c>
      <c r="H80" s="12">
        <f t="shared" si="2"/>
        <v>6666.33</v>
      </c>
    </row>
    <row r="81" spans="1:8" x14ac:dyDescent="0.3">
      <c r="A81" s="69" t="s">
        <v>404</v>
      </c>
      <c r="B81" s="68" t="s">
        <v>405</v>
      </c>
      <c r="C81" s="9" t="s">
        <v>406</v>
      </c>
      <c r="D81" s="11">
        <v>7000</v>
      </c>
      <c r="E81" s="11"/>
      <c r="F81" s="11"/>
      <c r="G81" s="11"/>
      <c r="H81" s="12">
        <f t="shared" si="2"/>
        <v>7000</v>
      </c>
    </row>
    <row r="82" spans="1:8" x14ac:dyDescent="0.3">
      <c r="A82" s="7" t="s">
        <v>408</v>
      </c>
      <c r="B82" s="8" t="s">
        <v>229</v>
      </c>
      <c r="C82" s="9" t="s">
        <v>407</v>
      </c>
      <c r="D82" s="11"/>
      <c r="E82" s="11">
        <v>5720</v>
      </c>
      <c r="F82" s="11">
        <v>6000</v>
      </c>
      <c r="G82" s="11">
        <v>12000</v>
      </c>
      <c r="H82" s="12">
        <f t="shared" si="2"/>
        <v>23720</v>
      </c>
    </row>
    <row r="83" spans="1:8" x14ac:dyDescent="0.3">
      <c r="A83" s="7" t="s">
        <v>409</v>
      </c>
      <c r="B83" s="8" t="s">
        <v>158</v>
      </c>
      <c r="C83" s="9" t="s">
        <v>369</v>
      </c>
      <c r="D83" s="11"/>
      <c r="E83" s="11"/>
      <c r="F83" s="11">
        <v>2500</v>
      </c>
      <c r="G83" s="11"/>
      <c r="H83" s="12">
        <f t="shared" si="2"/>
        <v>2500</v>
      </c>
    </row>
    <row r="84" spans="1:8" x14ac:dyDescent="0.3">
      <c r="A84" s="7" t="s">
        <v>410</v>
      </c>
      <c r="B84" s="8" t="s">
        <v>231</v>
      </c>
      <c r="C84" s="9" t="s">
        <v>411</v>
      </c>
      <c r="D84" s="11"/>
      <c r="E84" s="11"/>
      <c r="F84" s="11">
        <v>2000</v>
      </c>
      <c r="G84" s="11"/>
      <c r="H84" s="12">
        <f t="shared" si="2"/>
        <v>2000</v>
      </c>
    </row>
    <row r="85" spans="1:8" x14ac:dyDescent="0.3">
      <c r="A85" s="29" t="s">
        <v>412</v>
      </c>
      <c r="B85" s="25" t="s">
        <v>256</v>
      </c>
      <c r="C85" s="9" t="s">
        <v>407</v>
      </c>
      <c r="D85" s="11">
        <v>43691</v>
      </c>
      <c r="E85" s="11"/>
      <c r="F85" s="11"/>
      <c r="G85" s="11"/>
      <c r="H85" s="12">
        <f t="shared" si="2"/>
        <v>43691</v>
      </c>
    </row>
    <row r="86" spans="1:8" x14ac:dyDescent="0.3">
      <c r="A86" s="69" t="s">
        <v>413</v>
      </c>
      <c r="B86" s="68" t="s">
        <v>414</v>
      </c>
      <c r="C86" s="9" t="s">
        <v>407</v>
      </c>
      <c r="D86" s="11">
        <v>6000</v>
      </c>
      <c r="E86" s="11"/>
      <c r="F86" s="11"/>
      <c r="G86" s="11"/>
      <c r="H86" s="12">
        <f t="shared" si="2"/>
        <v>6000</v>
      </c>
    </row>
    <row r="87" spans="1:8" x14ac:dyDescent="0.3">
      <c r="A87" s="69" t="s">
        <v>17</v>
      </c>
      <c r="B87" s="68" t="s">
        <v>18</v>
      </c>
      <c r="C87" s="9" t="s">
        <v>407</v>
      </c>
      <c r="D87" s="11">
        <v>5000</v>
      </c>
      <c r="E87" s="11"/>
      <c r="F87" s="11"/>
      <c r="G87" s="11"/>
      <c r="H87" s="12">
        <f t="shared" si="2"/>
        <v>5000</v>
      </c>
    </row>
    <row r="88" spans="1:8" x14ac:dyDescent="0.3">
      <c r="A88" s="23" t="s">
        <v>415</v>
      </c>
      <c r="B88" s="8" t="s">
        <v>416</v>
      </c>
      <c r="C88" s="9" t="s">
        <v>333</v>
      </c>
      <c r="D88" s="11"/>
      <c r="E88" s="11"/>
      <c r="F88" s="11"/>
      <c r="G88" s="11">
        <v>3000</v>
      </c>
      <c r="H88" s="12">
        <f t="shared" si="2"/>
        <v>3000</v>
      </c>
    </row>
    <row r="89" spans="1:8" x14ac:dyDescent="0.3">
      <c r="A89" s="67" t="s">
        <v>417</v>
      </c>
      <c r="B89" s="68" t="s">
        <v>418</v>
      </c>
      <c r="C89" s="9" t="s">
        <v>469</v>
      </c>
      <c r="D89" s="11"/>
      <c r="E89" s="11"/>
      <c r="F89" s="11"/>
      <c r="G89" s="11">
        <v>2000</v>
      </c>
      <c r="H89" s="12">
        <f t="shared" si="2"/>
        <v>2000</v>
      </c>
    </row>
    <row r="90" spans="1:8" x14ac:dyDescent="0.3">
      <c r="A90" s="60" t="s">
        <v>419</v>
      </c>
      <c r="B90" s="61" t="s">
        <v>33</v>
      </c>
      <c r="C90" s="9" t="s">
        <v>407</v>
      </c>
      <c r="D90" s="11">
        <v>5000</v>
      </c>
      <c r="E90" s="11"/>
      <c r="F90" s="11"/>
      <c r="G90" s="11"/>
      <c r="H90" s="12">
        <f t="shared" si="2"/>
        <v>5000</v>
      </c>
    </row>
    <row r="91" spans="1:8" x14ac:dyDescent="0.3">
      <c r="A91" s="7" t="s">
        <v>420</v>
      </c>
      <c r="B91" s="8" t="s">
        <v>59</v>
      </c>
      <c r="C91" s="9" t="s">
        <v>407</v>
      </c>
      <c r="D91" s="11">
        <v>20000</v>
      </c>
      <c r="E91" s="11"/>
      <c r="F91" s="11"/>
      <c r="G91" s="11"/>
      <c r="H91" s="12">
        <f t="shared" si="2"/>
        <v>20000</v>
      </c>
    </row>
    <row r="92" spans="1:8" x14ac:dyDescent="0.3">
      <c r="A92" s="69" t="s">
        <v>421</v>
      </c>
      <c r="B92" s="68" t="s">
        <v>422</v>
      </c>
      <c r="C92" s="9" t="s">
        <v>470</v>
      </c>
      <c r="D92" s="11">
        <v>3000</v>
      </c>
      <c r="E92" s="11"/>
      <c r="F92" s="11"/>
      <c r="G92" s="11"/>
      <c r="H92" s="12">
        <f t="shared" si="2"/>
        <v>3000</v>
      </c>
    </row>
    <row r="93" spans="1:8" x14ac:dyDescent="0.3">
      <c r="A93" s="60" t="s">
        <v>423</v>
      </c>
      <c r="B93" s="61" t="s">
        <v>424</v>
      </c>
      <c r="C93" s="9" t="s">
        <v>471</v>
      </c>
      <c r="D93" s="11">
        <v>4000</v>
      </c>
      <c r="E93" s="11"/>
      <c r="F93" s="11"/>
      <c r="G93" s="11"/>
      <c r="H93" s="12">
        <f t="shared" si="2"/>
        <v>4000</v>
      </c>
    </row>
    <row r="94" spans="1:8" x14ac:dyDescent="0.3">
      <c r="A94" s="67" t="s">
        <v>425</v>
      </c>
      <c r="B94" s="68" t="s">
        <v>24</v>
      </c>
      <c r="C94" s="9" t="s">
        <v>407</v>
      </c>
      <c r="D94" s="11"/>
      <c r="E94" s="11"/>
      <c r="F94" s="11"/>
      <c r="G94" s="11">
        <v>5000</v>
      </c>
      <c r="H94" s="12">
        <f t="shared" si="2"/>
        <v>5000</v>
      </c>
    </row>
    <row r="95" spans="1:8" x14ac:dyDescent="0.3">
      <c r="A95" s="69" t="s">
        <v>426</v>
      </c>
      <c r="B95" s="68" t="s">
        <v>427</v>
      </c>
      <c r="C95" s="9" t="s">
        <v>472</v>
      </c>
      <c r="D95" s="11">
        <v>3000</v>
      </c>
      <c r="E95" s="11"/>
      <c r="F95" s="11"/>
      <c r="G95" s="11"/>
      <c r="H95" s="12">
        <f t="shared" si="2"/>
        <v>3000</v>
      </c>
    </row>
    <row r="96" spans="1:8" x14ac:dyDescent="0.3">
      <c r="A96" s="67" t="s">
        <v>428</v>
      </c>
      <c r="B96" s="68" t="s">
        <v>105</v>
      </c>
      <c r="C96" s="9" t="s">
        <v>473</v>
      </c>
      <c r="D96" s="11"/>
      <c r="E96" s="11"/>
      <c r="F96" s="11"/>
      <c r="G96" s="11">
        <v>4000</v>
      </c>
      <c r="H96" s="12">
        <f t="shared" si="2"/>
        <v>4000</v>
      </c>
    </row>
    <row r="97" spans="1:8" x14ac:dyDescent="0.3">
      <c r="A97" s="60" t="s">
        <v>429</v>
      </c>
      <c r="B97" s="61" t="s">
        <v>430</v>
      </c>
      <c r="C97" s="9" t="s">
        <v>407</v>
      </c>
      <c r="D97" s="11">
        <v>4000</v>
      </c>
      <c r="E97" s="11"/>
      <c r="F97" s="11"/>
      <c r="G97" s="11"/>
      <c r="H97" s="12">
        <f t="shared" si="2"/>
        <v>4000</v>
      </c>
    </row>
    <row r="98" spans="1:8" x14ac:dyDescent="0.3">
      <c r="A98" s="70" t="s">
        <v>431</v>
      </c>
      <c r="B98" s="71" t="s">
        <v>432</v>
      </c>
      <c r="C98" s="9" t="s">
        <v>474</v>
      </c>
      <c r="D98" s="11">
        <v>3000</v>
      </c>
      <c r="E98" s="11"/>
      <c r="F98" s="11"/>
      <c r="G98" s="11"/>
      <c r="H98" s="12">
        <f t="shared" si="2"/>
        <v>3000</v>
      </c>
    </row>
    <row r="99" spans="1:8" x14ac:dyDescent="0.3">
      <c r="A99" s="7" t="s">
        <v>433</v>
      </c>
      <c r="B99" s="8" t="s">
        <v>434</v>
      </c>
      <c r="C99" s="9" t="s">
        <v>407</v>
      </c>
      <c r="D99" s="11"/>
      <c r="E99" s="11">
        <v>10400</v>
      </c>
      <c r="F99" s="11"/>
      <c r="G99" s="11">
        <v>5000</v>
      </c>
      <c r="H99" s="12">
        <f t="shared" si="2"/>
        <v>15400</v>
      </c>
    </row>
    <row r="100" spans="1:8" x14ac:dyDescent="0.3">
      <c r="A100" s="67" t="s">
        <v>435</v>
      </c>
      <c r="B100" s="68" t="s">
        <v>436</v>
      </c>
      <c r="C100" s="9" t="s">
        <v>473</v>
      </c>
      <c r="D100" s="11"/>
      <c r="E100" s="11"/>
      <c r="F100" s="11"/>
      <c r="G100" s="11">
        <v>3000</v>
      </c>
      <c r="H100" s="12">
        <f t="shared" si="2"/>
        <v>3000</v>
      </c>
    </row>
    <row r="101" spans="1:8" x14ac:dyDescent="0.3">
      <c r="A101" s="60" t="s">
        <v>437</v>
      </c>
      <c r="B101" s="61" t="s">
        <v>63</v>
      </c>
      <c r="C101" s="9" t="s">
        <v>407</v>
      </c>
      <c r="D101" s="11"/>
      <c r="E101" s="11">
        <v>5000</v>
      </c>
      <c r="F101" s="11"/>
      <c r="G101" s="11"/>
      <c r="H101" s="12">
        <f t="shared" si="2"/>
        <v>5000</v>
      </c>
    </row>
    <row r="102" spans="1:8" x14ac:dyDescent="0.3">
      <c r="A102" s="60" t="s">
        <v>438</v>
      </c>
      <c r="B102" s="61" t="s">
        <v>439</v>
      </c>
      <c r="C102" s="9" t="s">
        <v>475</v>
      </c>
      <c r="D102" s="11">
        <v>3000</v>
      </c>
      <c r="E102" s="11"/>
      <c r="F102" s="11"/>
      <c r="G102" s="11"/>
      <c r="H102" s="12">
        <f t="shared" si="2"/>
        <v>3000</v>
      </c>
    </row>
    <row r="103" spans="1:8" x14ac:dyDescent="0.3">
      <c r="A103" s="69" t="s">
        <v>440</v>
      </c>
      <c r="B103" s="68" t="s">
        <v>441</v>
      </c>
      <c r="C103" s="9" t="s">
        <v>330</v>
      </c>
      <c r="D103" s="11">
        <v>3000</v>
      </c>
      <c r="E103" s="11"/>
      <c r="F103" s="11"/>
      <c r="G103" s="11"/>
      <c r="H103" s="12">
        <f t="shared" si="2"/>
        <v>3000</v>
      </c>
    </row>
    <row r="104" spans="1:8" x14ac:dyDescent="0.3">
      <c r="A104" s="7" t="s">
        <v>442</v>
      </c>
      <c r="B104" s="8" t="s">
        <v>443</v>
      </c>
      <c r="C104" s="9" t="s">
        <v>338</v>
      </c>
      <c r="D104" s="11">
        <v>3000</v>
      </c>
      <c r="E104" s="11"/>
      <c r="F104" s="11"/>
      <c r="G104" s="11"/>
      <c r="H104" s="12">
        <f t="shared" si="2"/>
        <v>3000</v>
      </c>
    </row>
    <row r="105" spans="1:8" x14ac:dyDescent="0.3">
      <c r="A105" s="60" t="s">
        <v>444</v>
      </c>
      <c r="B105" s="61" t="s">
        <v>258</v>
      </c>
      <c r="C105" s="9" t="s">
        <v>406</v>
      </c>
      <c r="D105" s="11">
        <v>12277.5</v>
      </c>
      <c r="E105" s="11">
        <v>9022</v>
      </c>
      <c r="F105" s="11"/>
      <c r="G105" s="11"/>
      <c r="H105" s="12">
        <f t="shared" si="2"/>
        <v>21299.5</v>
      </c>
    </row>
    <row r="106" spans="1:8" x14ac:dyDescent="0.3">
      <c r="A106" s="60" t="s">
        <v>445</v>
      </c>
      <c r="B106" s="61" t="s">
        <v>74</v>
      </c>
      <c r="C106" s="9" t="s">
        <v>407</v>
      </c>
      <c r="D106" s="11">
        <v>81670.5</v>
      </c>
      <c r="E106" s="11">
        <v>131406</v>
      </c>
      <c r="F106" s="11"/>
      <c r="G106" s="11"/>
      <c r="H106" s="12">
        <f t="shared" si="2"/>
        <v>213076.5</v>
      </c>
    </row>
    <row r="107" spans="1:8" x14ac:dyDescent="0.3">
      <c r="A107" s="66" t="s">
        <v>446</v>
      </c>
      <c r="B107" s="61" t="s">
        <v>267</v>
      </c>
      <c r="C107" s="9" t="s">
        <v>366</v>
      </c>
      <c r="D107" s="11">
        <v>10126.5</v>
      </c>
      <c r="E107" s="11">
        <v>9302</v>
      </c>
      <c r="F107" s="11"/>
      <c r="G107" s="11"/>
      <c r="H107" s="12">
        <f t="shared" si="2"/>
        <v>19428.5</v>
      </c>
    </row>
    <row r="108" spans="1:8" x14ac:dyDescent="0.3">
      <c r="A108" s="60" t="s">
        <v>447</v>
      </c>
      <c r="B108" s="61" t="s">
        <v>265</v>
      </c>
      <c r="C108" s="9" t="s">
        <v>448</v>
      </c>
      <c r="D108" s="11">
        <v>9019.5</v>
      </c>
      <c r="E108" s="11">
        <v>5050</v>
      </c>
      <c r="F108" s="11"/>
      <c r="G108" s="11"/>
      <c r="H108" s="12">
        <f t="shared" si="2"/>
        <v>14069.5</v>
      </c>
    </row>
    <row r="109" spans="1:8" x14ac:dyDescent="0.3">
      <c r="A109" s="60" t="s">
        <v>449</v>
      </c>
      <c r="B109" s="61" t="s">
        <v>269</v>
      </c>
      <c r="C109" s="9" t="s">
        <v>450</v>
      </c>
      <c r="D109" s="11">
        <v>13642.5</v>
      </c>
      <c r="E109" s="11">
        <v>12458</v>
      </c>
      <c r="F109" s="11"/>
      <c r="G109" s="11"/>
      <c r="H109" s="12">
        <f t="shared" si="2"/>
        <v>26100.5</v>
      </c>
    </row>
    <row r="110" spans="1:8" x14ac:dyDescent="0.3">
      <c r="A110" s="60" t="s">
        <v>451</v>
      </c>
      <c r="B110" s="61" t="s">
        <v>272</v>
      </c>
      <c r="C110" s="9" t="s">
        <v>452</v>
      </c>
      <c r="D110" s="11">
        <v>7104</v>
      </c>
      <c r="E110" s="11">
        <v>4466</v>
      </c>
      <c r="F110" s="11"/>
      <c r="G110" s="11"/>
      <c r="H110" s="12">
        <f t="shared" si="2"/>
        <v>11570</v>
      </c>
    </row>
    <row r="111" spans="1:8" x14ac:dyDescent="0.3">
      <c r="A111" s="60" t="s">
        <v>453</v>
      </c>
      <c r="B111" s="61" t="s">
        <v>260</v>
      </c>
      <c r="C111" s="9" t="s">
        <v>330</v>
      </c>
      <c r="D111" s="11">
        <v>17832</v>
      </c>
      <c r="E111" s="11">
        <v>16173</v>
      </c>
      <c r="F111" s="11"/>
      <c r="G111" s="11"/>
      <c r="H111" s="12">
        <f t="shared" si="2"/>
        <v>34005</v>
      </c>
    </row>
    <row r="112" spans="1:8" x14ac:dyDescent="0.3">
      <c r="A112" s="7" t="s">
        <v>454</v>
      </c>
      <c r="B112" s="8" t="s">
        <v>262</v>
      </c>
      <c r="C112" s="9" t="s">
        <v>338</v>
      </c>
      <c r="D112" s="11"/>
      <c r="E112" s="11">
        <v>15160</v>
      </c>
      <c r="F112" s="11"/>
      <c r="G112" s="11"/>
      <c r="H112" s="12">
        <f t="shared" si="2"/>
        <v>15160</v>
      </c>
    </row>
    <row r="113" spans="1:8" x14ac:dyDescent="0.3">
      <c r="A113" s="69" t="s">
        <v>455</v>
      </c>
      <c r="B113" s="68" t="s">
        <v>456</v>
      </c>
      <c r="C113" s="9" t="s">
        <v>407</v>
      </c>
      <c r="D113" s="11">
        <v>10000</v>
      </c>
      <c r="E113" s="11"/>
      <c r="F113" s="11"/>
      <c r="G113" s="11"/>
      <c r="H113" s="12">
        <f t="shared" si="2"/>
        <v>10000</v>
      </c>
    </row>
    <row r="114" spans="1:8" x14ac:dyDescent="0.3">
      <c r="A114" s="60" t="s">
        <v>457</v>
      </c>
      <c r="B114" s="61" t="s">
        <v>274</v>
      </c>
      <c r="C114" s="9" t="s">
        <v>407</v>
      </c>
      <c r="D114" s="11">
        <v>17250</v>
      </c>
      <c r="E114" s="11">
        <v>20926.22</v>
      </c>
      <c r="F114" s="11"/>
      <c r="G114" s="11"/>
      <c r="H114" s="12">
        <f t="shared" si="2"/>
        <v>38176.22</v>
      </c>
    </row>
    <row r="115" spans="1:8" x14ac:dyDescent="0.3">
      <c r="A115" s="7" t="s">
        <v>458</v>
      </c>
      <c r="B115" s="8" t="s">
        <v>256</v>
      </c>
      <c r="C115" s="9" t="s">
        <v>407</v>
      </c>
      <c r="D115" s="11"/>
      <c r="E115" s="11">
        <v>101944</v>
      </c>
      <c r="F115" s="11"/>
      <c r="G115" s="11"/>
      <c r="H115" s="12">
        <f t="shared" si="2"/>
        <v>101944</v>
      </c>
    </row>
    <row r="116" spans="1:8" x14ac:dyDescent="0.3">
      <c r="A116" s="69" t="s">
        <v>459</v>
      </c>
      <c r="B116" s="68" t="s">
        <v>460</v>
      </c>
      <c r="C116" s="9" t="s">
        <v>330</v>
      </c>
      <c r="D116" s="11">
        <v>10000</v>
      </c>
      <c r="E116" s="11">
        <v>9460</v>
      </c>
      <c r="F116" s="11"/>
      <c r="G116" s="11"/>
      <c r="H116" s="12">
        <f t="shared" si="2"/>
        <v>19460</v>
      </c>
    </row>
    <row r="117" spans="1:8" x14ac:dyDescent="0.3">
      <c r="A117" s="7" t="s">
        <v>461</v>
      </c>
      <c r="B117" s="8" t="s">
        <v>150</v>
      </c>
      <c r="C117" s="9" t="s">
        <v>407</v>
      </c>
      <c r="D117" s="11">
        <v>31170</v>
      </c>
      <c r="E117" s="11">
        <f>66053+9620</f>
        <v>75673</v>
      </c>
      <c r="F117" s="11"/>
      <c r="G117" s="11"/>
      <c r="H117" s="12">
        <f t="shared" si="2"/>
        <v>106843</v>
      </c>
    </row>
    <row r="118" spans="1:8" x14ac:dyDescent="0.3">
      <c r="A118" s="69" t="s">
        <v>462</v>
      </c>
      <c r="B118" s="68" t="s">
        <v>134</v>
      </c>
      <c r="C118" s="9" t="s">
        <v>448</v>
      </c>
      <c r="D118" s="11">
        <v>4000</v>
      </c>
      <c r="E118" s="11"/>
      <c r="F118" s="11"/>
      <c r="G118" s="11"/>
      <c r="H118" s="12">
        <f t="shared" si="2"/>
        <v>4000</v>
      </c>
    </row>
    <row r="119" spans="1:8" x14ac:dyDescent="0.3">
      <c r="A119" s="7" t="s">
        <v>463</v>
      </c>
      <c r="B119" s="8" t="s">
        <v>464</v>
      </c>
      <c r="C119" s="9" t="s">
        <v>448</v>
      </c>
      <c r="D119" s="11"/>
      <c r="E119" s="11">
        <v>5522.5</v>
      </c>
      <c r="F119" s="11"/>
      <c r="G119" s="11"/>
      <c r="H119" s="12">
        <f t="shared" si="2"/>
        <v>5522.5</v>
      </c>
    </row>
    <row r="120" spans="1:8" x14ac:dyDescent="0.3">
      <c r="A120" s="60" t="s">
        <v>465</v>
      </c>
      <c r="B120" s="61" t="s">
        <v>262</v>
      </c>
      <c r="C120" s="9" t="s">
        <v>338</v>
      </c>
      <c r="D120" s="11">
        <v>27042</v>
      </c>
      <c r="E120" s="11"/>
      <c r="F120" s="11"/>
      <c r="G120" s="11"/>
      <c r="H120" s="12">
        <f t="shared" si="2"/>
        <v>27042</v>
      </c>
    </row>
    <row r="121" spans="1:8" x14ac:dyDescent="0.3">
      <c r="A121" s="7" t="s">
        <v>466</v>
      </c>
      <c r="B121" s="8" t="s">
        <v>280</v>
      </c>
      <c r="C121" s="9" t="s">
        <v>407</v>
      </c>
      <c r="D121" s="11"/>
      <c r="E121" s="11"/>
      <c r="F121" s="11">
        <v>5000</v>
      </c>
      <c r="G121" s="11">
        <v>15000</v>
      </c>
      <c r="H121" s="12">
        <f t="shared" si="2"/>
        <v>20000</v>
      </c>
    </row>
    <row r="122" spans="1:8" x14ac:dyDescent="0.3">
      <c r="A122" s="7" t="s">
        <v>467</v>
      </c>
      <c r="B122" s="8" t="s">
        <v>468</v>
      </c>
      <c r="C122" s="9" t="s">
        <v>476</v>
      </c>
      <c r="D122" s="11"/>
      <c r="E122" s="11"/>
      <c r="F122" s="11">
        <v>2000</v>
      </c>
      <c r="G122" s="11"/>
      <c r="H122" s="12">
        <f t="shared" si="2"/>
        <v>2000</v>
      </c>
    </row>
    <row r="124" spans="1:8" x14ac:dyDescent="0.3">
      <c r="A124" s="118" t="s">
        <v>484</v>
      </c>
      <c r="B124" s="119"/>
      <c r="C124" s="119"/>
      <c r="D124" s="30">
        <f>SUM(D5:D122)</f>
        <v>473825.5</v>
      </c>
      <c r="E124" s="30">
        <f t="shared" ref="E124:G124" si="3">SUM(E5:E122)</f>
        <v>501629.72</v>
      </c>
      <c r="F124" s="30">
        <f t="shared" si="3"/>
        <v>106088.35000000002</v>
      </c>
      <c r="G124" s="30">
        <f t="shared" si="3"/>
        <v>301571.34000000008</v>
      </c>
      <c r="H124" s="30">
        <f>SUM(H5:H122)</f>
        <v>1383114.9100000001</v>
      </c>
    </row>
    <row r="125" spans="1:8" x14ac:dyDescent="0.3">
      <c r="A125" s="31"/>
      <c r="B125" s="32"/>
      <c r="C125" s="32"/>
      <c r="D125" s="31"/>
      <c r="E125" s="31"/>
      <c r="F125" s="116">
        <f>F124+G124</f>
        <v>407659.69000000012</v>
      </c>
      <c r="G125" s="117"/>
      <c r="H125" s="31"/>
    </row>
  </sheetData>
  <autoFilter ref="A2:C122" xr:uid="{00000000-0009-0000-0000-000001000000}"/>
  <mergeCells count="10">
    <mergeCell ref="F125:G125"/>
    <mergeCell ref="A124:C124"/>
    <mergeCell ref="F3:G3"/>
    <mergeCell ref="A1:C1"/>
    <mergeCell ref="D1:H1"/>
    <mergeCell ref="A2:A4"/>
    <mergeCell ref="B2:B4"/>
    <mergeCell ref="C2:C4"/>
    <mergeCell ref="F2:G2"/>
    <mergeCell ref="H2:H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2"/>
  <sheetViews>
    <sheetView zoomScale="120" zoomScaleNormal="120" workbookViewId="0">
      <pane ySplit="3" topLeftCell="A4" activePane="bottomLeft" state="frozen"/>
      <selection pane="bottomLeft" activeCell="D3" sqref="D1:D1048576"/>
    </sheetView>
  </sheetViews>
  <sheetFormatPr defaultColWidth="9.109375" defaultRowHeight="13.8" x14ac:dyDescent="0.3"/>
  <cols>
    <col min="1" max="1" width="94.33203125" style="103" customWidth="1"/>
    <col min="2" max="2" width="27.33203125" style="46" customWidth="1"/>
    <col min="3" max="3" width="29.109375" style="46" bestFit="1" customWidth="1"/>
    <col min="4" max="4" width="20.5546875" style="46" customWidth="1"/>
    <col min="5" max="5" width="24" style="46" customWidth="1"/>
    <col min="6" max="7" width="21" style="46" customWidth="1"/>
    <col min="8" max="8" width="24.109375" style="46" bestFit="1" customWidth="1"/>
    <col min="9" max="9" width="19" style="46" customWidth="1"/>
    <col min="10" max="10" width="33" style="46" bestFit="1" customWidth="1"/>
    <col min="11" max="16384" width="9.109375" style="46"/>
  </cols>
  <sheetData>
    <row r="1" spans="1:10" x14ac:dyDescent="0.3">
      <c r="A1" s="120" t="s">
        <v>2</v>
      </c>
      <c r="B1" s="113" t="s">
        <v>3</v>
      </c>
      <c r="C1" s="115" t="s">
        <v>4</v>
      </c>
      <c r="D1" s="106" t="s">
        <v>5</v>
      </c>
      <c r="E1" s="121"/>
      <c r="F1" s="107"/>
      <c r="G1" s="85" t="s">
        <v>6</v>
      </c>
      <c r="H1" s="106" t="s">
        <v>7</v>
      </c>
      <c r="I1" s="107"/>
      <c r="J1" s="108" t="s">
        <v>8</v>
      </c>
    </row>
    <row r="2" spans="1:10" ht="27.6" x14ac:dyDescent="0.3">
      <c r="A2" s="120"/>
      <c r="B2" s="113"/>
      <c r="C2" s="115"/>
      <c r="D2" s="106" t="s">
        <v>9</v>
      </c>
      <c r="E2" s="121"/>
      <c r="F2" s="107"/>
      <c r="G2" s="85" t="s">
        <v>10</v>
      </c>
      <c r="H2" s="106" t="s">
        <v>11</v>
      </c>
      <c r="I2" s="107"/>
      <c r="J2" s="109"/>
    </row>
    <row r="3" spans="1:10" x14ac:dyDescent="0.3">
      <c r="A3" s="120"/>
      <c r="B3" s="113"/>
      <c r="C3" s="115"/>
      <c r="D3" s="4" t="s">
        <v>518</v>
      </c>
      <c r="E3" s="82" t="s">
        <v>557</v>
      </c>
      <c r="F3" s="82" t="s">
        <v>16</v>
      </c>
      <c r="G3" s="4" t="s">
        <v>518</v>
      </c>
      <c r="H3" s="82" t="s">
        <v>584</v>
      </c>
      <c r="I3" s="6" t="s">
        <v>286</v>
      </c>
      <c r="J3" s="109"/>
    </row>
    <row r="4" spans="1:10" x14ac:dyDescent="0.3">
      <c r="A4" s="83" t="s">
        <v>498</v>
      </c>
      <c r="B4" s="91" t="s">
        <v>499</v>
      </c>
      <c r="C4" s="9" t="s">
        <v>500</v>
      </c>
      <c r="D4" s="47"/>
      <c r="E4" s="92">
        <v>5000</v>
      </c>
      <c r="F4" s="47"/>
      <c r="G4" s="47"/>
      <c r="H4" s="47"/>
      <c r="I4" s="47"/>
      <c r="J4" s="93">
        <f t="shared" ref="J4:J35" si="0">SUM(D4:I4)</f>
        <v>5000</v>
      </c>
    </row>
    <row r="5" spans="1:10" x14ac:dyDescent="0.3">
      <c r="A5" s="83" t="s">
        <v>497</v>
      </c>
      <c r="B5" s="91" t="s">
        <v>416</v>
      </c>
      <c r="C5" s="9" t="s">
        <v>470</v>
      </c>
      <c r="D5" s="47"/>
      <c r="E5" s="92">
        <v>2000</v>
      </c>
      <c r="F5" s="47"/>
      <c r="G5" s="47"/>
      <c r="H5" s="47"/>
      <c r="I5" s="47"/>
      <c r="J5" s="93">
        <f t="shared" si="0"/>
        <v>2000</v>
      </c>
    </row>
    <row r="6" spans="1:10" x14ac:dyDescent="0.3">
      <c r="A6" s="83" t="s">
        <v>508</v>
      </c>
      <c r="B6" s="91" t="s">
        <v>509</v>
      </c>
      <c r="C6" s="9" t="s">
        <v>507</v>
      </c>
      <c r="D6" s="47"/>
      <c r="E6" s="92">
        <v>2500</v>
      </c>
      <c r="F6" s="47"/>
      <c r="G6" s="47"/>
      <c r="H6" s="47"/>
      <c r="I6" s="47"/>
      <c r="J6" s="93">
        <f t="shared" si="0"/>
        <v>2500</v>
      </c>
    </row>
    <row r="7" spans="1:10" x14ac:dyDescent="0.3">
      <c r="A7" s="83" t="s">
        <v>537</v>
      </c>
      <c r="B7" s="91" t="s">
        <v>538</v>
      </c>
      <c r="C7" s="9" t="s">
        <v>500</v>
      </c>
      <c r="D7" s="47"/>
      <c r="E7" s="92">
        <v>1666.67</v>
      </c>
      <c r="F7" s="47"/>
      <c r="G7" s="47"/>
      <c r="H7" s="47"/>
      <c r="I7" s="47"/>
      <c r="J7" s="93">
        <f t="shared" si="0"/>
        <v>1666.67</v>
      </c>
    </row>
    <row r="8" spans="1:10" x14ac:dyDescent="0.3">
      <c r="A8" s="83" t="s">
        <v>546</v>
      </c>
      <c r="B8" s="91" t="s">
        <v>547</v>
      </c>
      <c r="C8" s="9" t="s">
        <v>407</v>
      </c>
      <c r="D8" s="47"/>
      <c r="E8" s="47"/>
      <c r="F8" s="92">
        <v>8800</v>
      </c>
      <c r="G8" s="47"/>
      <c r="H8" s="47"/>
      <c r="I8" s="47"/>
      <c r="J8" s="93">
        <f t="shared" si="0"/>
        <v>8800</v>
      </c>
    </row>
    <row r="9" spans="1:10" x14ac:dyDescent="0.3">
      <c r="A9" s="83" t="s">
        <v>495</v>
      </c>
      <c r="B9" s="91" t="s">
        <v>496</v>
      </c>
      <c r="C9" s="9" t="s">
        <v>338</v>
      </c>
      <c r="D9" s="47"/>
      <c r="E9" s="92">
        <v>1500</v>
      </c>
      <c r="F9" s="47"/>
      <c r="G9" s="47"/>
      <c r="H9" s="47"/>
      <c r="I9" s="47"/>
      <c r="J9" s="93">
        <f t="shared" si="0"/>
        <v>1500</v>
      </c>
    </row>
    <row r="10" spans="1:10" x14ac:dyDescent="0.3">
      <c r="A10" s="83" t="s">
        <v>501</v>
      </c>
      <c r="B10" s="91" t="s">
        <v>54</v>
      </c>
      <c r="C10" s="9" t="s">
        <v>407</v>
      </c>
      <c r="D10" s="47"/>
      <c r="E10" s="92">
        <v>7500</v>
      </c>
      <c r="F10" s="47"/>
      <c r="G10" s="47"/>
      <c r="H10" s="47"/>
      <c r="I10" s="47"/>
      <c r="J10" s="93">
        <f t="shared" si="0"/>
        <v>7500</v>
      </c>
    </row>
    <row r="11" spans="1:10" x14ac:dyDescent="0.3">
      <c r="A11" s="83" t="s">
        <v>541</v>
      </c>
      <c r="B11" s="91" t="s">
        <v>61</v>
      </c>
      <c r="C11" s="9" t="s">
        <v>407</v>
      </c>
      <c r="D11" s="47"/>
      <c r="E11" s="47"/>
      <c r="F11" s="92">
        <v>18000</v>
      </c>
      <c r="G11" s="47"/>
      <c r="H11" s="47"/>
      <c r="I11" s="47"/>
      <c r="J11" s="93">
        <f t="shared" si="0"/>
        <v>18000</v>
      </c>
    </row>
    <row r="12" spans="1:10" x14ac:dyDescent="0.3">
      <c r="A12" s="83" t="s">
        <v>659</v>
      </c>
      <c r="B12" s="91" t="s">
        <v>485</v>
      </c>
      <c r="C12" s="9" t="s">
        <v>407</v>
      </c>
      <c r="D12" s="47"/>
      <c r="E12" s="47"/>
      <c r="F12" s="92">
        <v>13640</v>
      </c>
      <c r="G12" s="47"/>
      <c r="H12" s="47"/>
      <c r="I12" s="47"/>
      <c r="J12" s="93">
        <f t="shared" si="0"/>
        <v>13640</v>
      </c>
    </row>
    <row r="13" spans="1:10" x14ac:dyDescent="0.3">
      <c r="A13" s="83" t="s">
        <v>688</v>
      </c>
      <c r="B13" s="91" t="s">
        <v>573</v>
      </c>
      <c r="C13" s="9" t="s">
        <v>330</v>
      </c>
      <c r="D13" s="47"/>
      <c r="E13" s="47"/>
      <c r="F13" s="47"/>
      <c r="G13" s="92">
        <v>5000</v>
      </c>
      <c r="H13" s="47"/>
      <c r="I13" s="47"/>
      <c r="J13" s="93">
        <f t="shared" si="0"/>
        <v>5000</v>
      </c>
    </row>
    <row r="14" spans="1:10" x14ac:dyDescent="0.3">
      <c r="A14" s="83" t="s">
        <v>689</v>
      </c>
      <c r="B14" s="91" t="s">
        <v>522</v>
      </c>
      <c r="C14" s="9" t="s">
        <v>407</v>
      </c>
      <c r="D14" s="92">
        <v>5000</v>
      </c>
      <c r="E14" s="47"/>
      <c r="F14" s="47"/>
      <c r="G14" s="47"/>
      <c r="H14" s="47"/>
      <c r="I14" s="47"/>
      <c r="J14" s="93">
        <f t="shared" si="0"/>
        <v>5000</v>
      </c>
    </row>
    <row r="15" spans="1:10" x14ac:dyDescent="0.3">
      <c r="A15" s="83" t="s">
        <v>300</v>
      </c>
      <c r="B15" s="91" t="s">
        <v>490</v>
      </c>
      <c r="C15" s="9" t="s">
        <v>473</v>
      </c>
      <c r="D15" s="92">
        <v>3000</v>
      </c>
      <c r="E15" s="47"/>
      <c r="F15" s="47"/>
      <c r="G15" s="47"/>
      <c r="H15" s="47"/>
      <c r="I15" s="47"/>
      <c r="J15" s="93">
        <f t="shared" si="0"/>
        <v>3000</v>
      </c>
    </row>
    <row r="16" spans="1:10" x14ac:dyDescent="0.3">
      <c r="A16" s="83" t="s">
        <v>300</v>
      </c>
      <c r="B16" s="91" t="s">
        <v>490</v>
      </c>
      <c r="C16" s="9" t="s">
        <v>473</v>
      </c>
      <c r="D16" s="47"/>
      <c r="E16" s="92">
        <v>3000</v>
      </c>
      <c r="F16" s="47"/>
      <c r="G16" s="47"/>
      <c r="H16" s="47"/>
      <c r="I16" s="47"/>
      <c r="J16" s="93">
        <f t="shared" si="0"/>
        <v>3000</v>
      </c>
    </row>
    <row r="17" spans="1:10" x14ac:dyDescent="0.3">
      <c r="A17" s="83" t="s">
        <v>690</v>
      </c>
      <c r="B17" s="91" t="s">
        <v>456</v>
      </c>
      <c r="C17" s="9" t="s">
        <v>407</v>
      </c>
      <c r="D17" s="47"/>
      <c r="E17" s="47"/>
      <c r="F17" s="47"/>
      <c r="G17" s="92">
        <v>15400</v>
      </c>
      <c r="H17" s="47"/>
      <c r="I17" s="47"/>
      <c r="J17" s="93">
        <f t="shared" si="0"/>
        <v>15400</v>
      </c>
    </row>
    <row r="18" spans="1:10" x14ac:dyDescent="0.3">
      <c r="A18" s="83" t="s">
        <v>691</v>
      </c>
      <c r="B18" s="91" t="s">
        <v>304</v>
      </c>
      <c r="C18" s="9" t="s">
        <v>479</v>
      </c>
      <c r="D18" s="47"/>
      <c r="E18" s="92">
        <v>5000</v>
      </c>
      <c r="F18" s="47"/>
      <c r="G18" s="47"/>
      <c r="H18" s="47"/>
      <c r="I18" s="47"/>
      <c r="J18" s="93">
        <f t="shared" si="0"/>
        <v>5000</v>
      </c>
    </row>
    <row r="19" spans="1:10" x14ac:dyDescent="0.3">
      <c r="A19" s="83" t="s">
        <v>653</v>
      </c>
      <c r="B19" s="91" t="s">
        <v>83</v>
      </c>
      <c r="C19" s="9" t="s">
        <v>330</v>
      </c>
      <c r="D19" s="47"/>
      <c r="E19" s="47"/>
      <c r="F19" s="47"/>
      <c r="G19" s="92">
        <v>8295</v>
      </c>
      <c r="H19" s="47"/>
      <c r="I19" s="47"/>
      <c r="J19" s="93">
        <f t="shared" si="0"/>
        <v>8295</v>
      </c>
    </row>
    <row r="20" spans="1:10" x14ac:dyDescent="0.3">
      <c r="A20" s="83" t="s">
        <v>632</v>
      </c>
      <c r="B20" s="91" t="s">
        <v>633</v>
      </c>
      <c r="C20" s="9" t="s">
        <v>475</v>
      </c>
      <c r="D20" s="47"/>
      <c r="E20" s="92">
        <v>4000</v>
      </c>
      <c r="F20" s="47"/>
      <c r="G20" s="47"/>
      <c r="H20" s="47"/>
      <c r="I20" s="47"/>
      <c r="J20" s="93">
        <f t="shared" si="0"/>
        <v>4000</v>
      </c>
    </row>
    <row r="21" spans="1:10" x14ac:dyDescent="0.3">
      <c r="A21" s="83" t="s">
        <v>655</v>
      </c>
      <c r="B21" s="91" t="s">
        <v>85</v>
      </c>
      <c r="C21" s="9" t="s">
        <v>478</v>
      </c>
      <c r="D21" s="47"/>
      <c r="E21" s="47"/>
      <c r="F21" s="47"/>
      <c r="G21" s="92">
        <v>5257.5</v>
      </c>
      <c r="H21" s="47"/>
      <c r="I21" s="47"/>
      <c r="J21" s="93">
        <f t="shared" si="0"/>
        <v>5257.5</v>
      </c>
    </row>
    <row r="22" spans="1:10" x14ac:dyDescent="0.3">
      <c r="A22" s="83" t="s">
        <v>316</v>
      </c>
      <c r="B22" s="91" t="s">
        <v>317</v>
      </c>
      <c r="C22" s="9" t="s">
        <v>338</v>
      </c>
      <c r="D22" s="47"/>
      <c r="E22" s="92">
        <v>3000</v>
      </c>
      <c r="F22" s="47"/>
      <c r="G22" s="47"/>
      <c r="H22" s="47"/>
      <c r="I22" s="47"/>
      <c r="J22" s="93">
        <f t="shared" si="0"/>
        <v>3000</v>
      </c>
    </row>
    <row r="23" spans="1:10" x14ac:dyDescent="0.3">
      <c r="A23" s="83" t="s">
        <v>663</v>
      </c>
      <c r="B23" s="91" t="s">
        <v>242</v>
      </c>
      <c r="C23" s="9" t="s">
        <v>407</v>
      </c>
      <c r="D23" s="47"/>
      <c r="E23" s="47"/>
      <c r="F23" s="47"/>
      <c r="G23" s="92">
        <v>9903.2999999999993</v>
      </c>
      <c r="H23" s="47"/>
      <c r="I23" s="47"/>
      <c r="J23" s="93">
        <f t="shared" si="0"/>
        <v>9903.2999999999993</v>
      </c>
    </row>
    <row r="24" spans="1:10" x14ac:dyDescent="0.3">
      <c r="A24" s="83" t="s">
        <v>583</v>
      </c>
      <c r="B24" s="91" t="s">
        <v>54</v>
      </c>
      <c r="C24" s="9" t="s">
        <v>333</v>
      </c>
      <c r="D24" s="47"/>
      <c r="E24" s="92">
        <v>7500</v>
      </c>
      <c r="F24" s="47"/>
      <c r="G24" s="47"/>
      <c r="H24" s="47"/>
      <c r="I24" s="47"/>
      <c r="J24" s="93">
        <f t="shared" si="0"/>
        <v>7500</v>
      </c>
    </row>
    <row r="25" spans="1:10" x14ac:dyDescent="0.3">
      <c r="A25" s="83" t="s">
        <v>503</v>
      </c>
      <c r="B25" s="91" t="s">
        <v>288</v>
      </c>
      <c r="C25" s="9" t="s">
        <v>387</v>
      </c>
      <c r="D25" s="47"/>
      <c r="E25" s="92">
        <v>5000</v>
      </c>
      <c r="F25" s="47"/>
      <c r="G25" s="47"/>
      <c r="H25" s="47"/>
      <c r="I25" s="47"/>
      <c r="J25" s="93">
        <f t="shared" si="0"/>
        <v>5000</v>
      </c>
    </row>
    <row r="26" spans="1:10" x14ac:dyDescent="0.3">
      <c r="A26" s="83" t="s">
        <v>521</v>
      </c>
      <c r="B26" s="91" t="s">
        <v>292</v>
      </c>
      <c r="C26" s="9" t="s">
        <v>480</v>
      </c>
      <c r="D26" s="92">
        <v>3000</v>
      </c>
      <c r="E26" s="47"/>
      <c r="F26" s="47"/>
      <c r="G26" s="47"/>
      <c r="H26" s="47"/>
      <c r="I26" s="47"/>
      <c r="J26" s="93">
        <f t="shared" si="0"/>
        <v>3000</v>
      </c>
    </row>
    <row r="27" spans="1:10" x14ac:dyDescent="0.3">
      <c r="A27" s="83" t="s">
        <v>92</v>
      </c>
      <c r="B27" s="91" t="s">
        <v>93</v>
      </c>
      <c r="C27" s="9" t="s">
        <v>631</v>
      </c>
      <c r="D27" s="47"/>
      <c r="E27" s="92">
        <v>3000</v>
      </c>
      <c r="F27" s="47"/>
      <c r="G27" s="47"/>
      <c r="H27" s="47"/>
      <c r="I27" s="47"/>
      <c r="J27" s="93">
        <f t="shared" si="0"/>
        <v>3000</v>
      </c>
    </row>
    <row r="28" spans="1:10" x14ac:dyDescent="0.3">
      <c r="A28" s="83" t="s">
        <v>672</v>
      </c>
      <c r="B28" s="91" t="s">
        <v>346</v>
      </c>
      <c r="C28" s="9" t="s">
        <v>330</v>
      </c>
      <c r="D28" s="47"/>
      <c r="E28" s="47"/>
      <c r="F28" s="47"/>
      <c r="G28" s="92">
        <v>5000</v>
      </c>
      <c r="H28" s="47"/>
      <c r="I28" s="47"/>
      <c r="J28" s="93">
        <f t="shared" si="0"/>
        <v>5000</v>
      </c>
    </row>
    <row r="29" spans="1:10" x14ac:dyDescent="0.3">
      <c r="A29" s="83" t="s">
        <v>554</v>
      </c>
      <c r="B29" s="91" t="s">
        <v>555</v>
      </c>
      <c r="C29" s="9" t="s">
        <v>556</v>
      </c>
      <c r="D29" s="92">
        <v>2500</v>
      </c>
      <c r="E29" s="47"/>
      <c r="F29" s="47"/>
      <c r="G29" s="47"/>
      <c r="H29" s="47"/>
      <c r="I29" s="47"/>
      <c r="J29" s="93">
        <f t="shared" si="0"/>
        <v>2500</v>
      </c>
    </row>
    <row r="30" spans="1:10" x14ac:dyDescent="0.3">
      <c r="A30" s="83" t="s">
        <v>660</v>
      </c>
      <c r="B30" s="91" t="s">
        <v>63</v>
      </c>
      <c r="C30" s="9" t="s">
        <v>407</v>
      </c>
      <c r="D30" s="47"/>
      <c r="E30" s="47"/>
      <c r="F30" s="47"/>
      <c r="G30" s="92">
        <v>5000</v>
      </c>
      <c r="H30" s="47"/>
      <c r="I30" s="47"/>
      <c r="J30" s="93">
        <f t="shared" si="0"/>
        <v>5000</v>
      </c>
    </row>
    <row r="31" spans="1:10" x14ac:dyDescent="0.3">
      <c r="A31" s="7" t="s">
        <v>668</v>
      </c>
      <c r="B31" s="8" t="s">
        <v>579</v>
      </c>
      <c r="C31" s="9" t="s">
        <v>407</v>
      </c>
      <c r="D31" s="94"/>
      <c r="E31" s="94"/>
      <c r="F31" s="94"/>
      <c r="G31" s="95">
        <v>5000</v>
      </c>
      <c r="H31" s="94"/>
      <c r="I31" s="94"/>
      <c r="J31" s="93">
        <f t="shared" si="0"/>
        <v>5000</v>
      </c>
    </row>
    <row r="32" spans="1:10" x14ac:dyDescent="0.3">
      <c r="A32" s="7" t="s">
        <v>668</v>
      </c>
      <c r="B32" s="8" t="s">
        <v>579</v>
      </c>
      <c r="C32" s="9" t="s">
        <v>407</v>
      </c>
      <c r="D32" s="94"/>
      <c r="E32" s="94"/>
      <c r="F32" s="94"/>
      <c r="G32" s="95">
        <v>16176.6</v>
      </c>
      <c r="H32" s="94"/>
      <c r="I32" s="94"/>
      <c r="J32" s="93">
        <f t="shared" si="0"/>
        <v>16176.6</v>
      </c>
    </row>
    <row r="33" spans="1:10" x14ac:dyDescent="0.3">
      <c r="A33" s="83" t="s">
        <v>623</v>
      </c>
      <c r="B33" s="91" t="s">
        <v>624</v>
      </c>
      <c r="C33" s="9" t="s">
        <v>625</v>
      </c>
      <c r="D33" s="47"/>
      <c r="E33" s="92">
        <v>3000</v>
      </c>
      <c r="F33" s="47"/>
      <c r="G33" s="47"/>
      <c r="H33" s="47"/>
      <c r="I33" s="47"/>
      <c r="J33" s="93">
        <f t="shared" si="0"/>
        <v>3000</v>
      </c>
    </row>
    <row r="34" spans="1:10" x14ac:dyDescent="0.3">
      <c r="A34" s="83" t="s">
        <v>319</v>
      </c>
      <c r="B34" s="91" t="s">
        <v>320</v>
      </c>
      <c r="C34" s="9" t="s">
        <v>377</v>
      </c>
      <c r="D34" s="47"/>
      <c r="E34" s="92">
        <v>5000</v>
      </c>
      <c r="F34" s="47"/>
      <c r="G34" s="47"/>
      <c r="H34" s="47"/>
      <c r="I34" s="47"/>
      <c r="J34" s="93">
        <f t="shared" si="0"/>
        <v>5000</v>
      </c>
    </row>
    <row r="35" spans="1:10" x14ac:dyDescent="0.3">
      <c r="A35" s="83" t="s">
        <v>535</v>
      </c>
      <c r="B35" s="91" t="s">
        <v>111</v>
      </c>
      <c r="C35" s="9" t="s">
        <v>330</v>
      </c>
      <c r="D35" s="47"/>
      <c r="E35" s="92">
        <v>4000</v>
      </c>
      <c r="F35" s="47"/>
      <c r="G35" s="47"/>
      <c r="H35" s="47"/>
      <c r="I35" s="47"/>
      <c r="J35" s="93">
        <f t="shared" si="0"/>
        <v>4000</v>
      </c>
    </row>
    <row r="36" spans="1:10" x14ac:dyDescent="0.3">
      <c r="A36" s="83" t="s">
        <v>626</v>
      </c>
      <c r="B36" s="91" t="s">
        <v>113</v>
      </c>
      <c r="C36" s="9" t="s">
        <v>407</v>
      </c>
      <c r="D36" s="47"/>
      <c r="E36" s="92">
        <v>3000</v>
      </c>
      <c r="F36" s="47"/>
      <c r="G36" s="47"/>
      <c r="H36" s="47"/>
      <c r="I36" s="47"/>
      <c r="J36" s="93">
        <f t="shared" ref="J36:J67" si="1">SUM(D36:I36)</f>
        <v>3000</v>
      </c>
    </row>
    <row r="37" spans="1:10" x14ac:dyDescent="0.3">
      <c r="A37" s="83" t="s">
        <v>506</v>
      </c>
      <c r="B37" s="91" t="s">
        <v>113</v>
      </c>
      <c r="C37" s="9" t="s">
        <v>407</v>
      </c>
      <c r="D37" s="47"/>
      <c r="E37" s="92">
        <v>3000</v>
      </c>
      <c r="F37" s="47"/>
      <c r="G37" s="47"/>
      <c r="H37" s="47"/>
      <c r="I37" s="47"/>
      <c r="J37" s="93">
        <f t="shared" si="1"/>
        <v>3000</v>
      </c>
    </row>
    <row r="38" spans="1:10" x14ac:dyDescent="0.3">
      <c r="A38" s="83" t="s">
        <v>542</v>
      </c>
      <c r="B38" s="91" t="s">
        <v>543</v>
      </c>
      <c r="C38" s="9" t="s">
        <v>333</v>
      </c>
      <c r="D38" s="47"/>
      <c r="E38" s="47"/>
      <c r="F38" s="92">
        <v>68571.48</v>
      </c>
      <c r="G38" s="47"/>
      <c r="H38" s="47"/>
      <c r="I38" s="47"/>
      <c r="J38" s="93">
        <f t="shared" si="1"/>
        <v>68571.48</v>
      </c>
    </row>
    <row r="39" spans="1:10" x14ac:dyDescent="0.3">
      <c r="A39" s="83" t="s">
        <v>544</v>
      </c>
      <c r="B39" s="91" t="s">
        <v>545</v>
      </c>
      <c r="C39" s="9" t="s">
        <v>407</v>
      </c>
      <c r="D39" s="47"/>
      <c r="E39" s="47"/>
      <c r="F39" s="92">
        <v>23375</v>
      </c>
      <c r="G39" s="47"/>
      <c r="H39" s="47"/>
      <c r="I39" s="47"/>
      <c r="J39" s="93">
        <f t="shared" si="1"/>
        <v>23375</v>
      </c>
    </row>
    <row r="40" spans="1:10" x14ac:dyDescent="0.3">
      <c r="A40" s="83" t="s">
        <v>664</v>
      </c>
      <c r="B40" s="91" t="s">
        <v>116</v>
      </c>
      <c r="C40" s="9" t="s">
        <v>407</v>
      </c>
      <c r="D40" s="47"/>
      <c r="E40" s="47"/>
      <c r="F40" s="47"/>
      <c r="G40" s="92">
        <v>5200</v>
      </c>
      <c r="H40" s="47"/>
      <c r="I40" s="47"/>
      <c r="J40" s="93">
        <f t="shared" si="1"/>
        <v>5200</v>
      </c>
    </row>
    <row r="41" spans="1:10" x14ac:dyDescent="0.3">
      <c r="A41" s="83" t="s">
        <v>669</v>
      </c>
      <c r="B41" s="91" t="s">
        <v>129</v>
      </c>
      <c r="C41" s="9" t="s">
        <v>338</v>
      </c>
      <c r="D41" s="47"/>
      <c r="E41" s="47"/>
      <c r="F41" s="47"/>
      <c r="G41" s="92">
        <v>3750</v>
      </c>
      <c r="H41" s="47"/>
      <c r="I41" s="47"/>
      <c r="J41" s="93">
        <f t="shared" si="1"/>
        <v>3750</v>
      </c>
    </row>
    <row r="42" spans="1:10" x14ac:dyDescent="0.3">
      <c r="A42" s="83" t="s">
        <v>558</v>
      </c>
      <c r="B42" s="91" t="s">
        <v>132</v>
      </c>
      <c r="C42" s="9" t="s">
        <v>407</v>
      </c>
      <c r="D42" s="92">
        <v>3000</v>
      </c>
      <c r="E42" s="47"/>
      <c r="F42" s="47"/>
      <c r="G42" s="47"/>
      <c r="H42" s="47"/>
      <c r="I42" s="47"/>
      <c r="J42" s="93">
        <f t="shared" si="1"/>
        <v>3000</v>
      </c>
    </row>
    <row r="43" spans="1:10" x14ac:dyDescent="0.3">
      <c r="A43" s="83" t="s">
        <v>492</v>
      </c>
      <c r="B43" s="91" t="s">
        <v>493</v>
      </c>
      <c r="C43" s="9" t="s">
        <v>494</v>
      </c>
      <c r="D43" s="47"/>
      <c r="E43" s="92">
        <v>1500</v>
      </c>
      <c r="F43" s="47"/>
      <c r="G43" s="47"/>
      <c r="H43" s="47"/>
      <c r="I43" s="47"/>
      <c r="J43" s="93">
        <f t="shared" si="1"/>
        <v>1500</v>
      </c>
    </row>
    <row r="44" spans="1:10" x14ac:dyDescent="0.3">
      <c r="A44" s="83" t="s">
        <v>673</v>
      </c>
      <c r="B44" s="91" t="s">
        <v>567</v>
      </c>
      <c r="C44" s="9" t="s">
        <v>333</v>
      </c>
      <c r="D44" s="47"/>
      <c r="E44" s="47"/>
      <c r="F44" s="47"/>
      <c r="G44" s="92">
        <v>5000</v>
      </c>
      <c r="H44" s="47"/>
      <c r="I44" s="47"/>
      <c r="J44" s="93">
        <f t="shared" si="1"/>
        <v>5000</v>
      </c>
    </row>
    <row r="45" spans="1:10" x14ac:dyDescent="0.3">
      <c r="A45" s="83" t="s">
        <v>536</v>
      </c>
      <c r="B45" s="91" t="s">
        <v>306</v>
      </c>
      <c r="C45" s="9" t="s">
        <v>406</v>
      </c>
      <c r="D45" s="47"/>
      <c r="E45" s="92">
        <v>3000</v>
      </c>
      <c r="F45" s="47"/>
      <c r="G45" s="47"/>
      <c r="H45" s="47"/>
      <c r="I45" s="47"/>
      <c r="J45" s="93">
        <f t="shared" si="1"/>
        <v>3000</v>
      </c>
    </row>
    <row r="46" spans="1:10" x14ac:dyDescent="0.3">
      <c r="A46" s="83" t="s">
        <v>687</v>
      </c>
      <c r="B46" s="91" t="s">
        <v>274</v>
      </c>
      <c r="C46" s="9" t="s">
        <v>407</v>
      </c>
      <c r="D46" s="92">
        <v>22500</v>
      </c>
      <c r="E46" s="47"/>
      <c r="F46" s="47"/>
      <c r="G46" s="47"/>
      <c r="H46" s="47"/>
      <c r="I46" s="47"/>
      <c r="J46" s="93">
        <f t="shared" si="1"/>
        <v>22500</v>
      </c>
    </row>
    <row r="47" spans="1:10" x14ac:dyDescent="0.3">
      <c r="A47" s="83" t="s">
        <v>684</v>
      </c>
      <c r="B47" s="91" t="s">
        <v>274</v>
      </c>
      <c r="C47" s="9" t="s">
        <v>407</v>
      </c>
      <c r="D47" s="47"/>
      <c r="E47" s="47"/>
      <c r="F47" s="47"/>
      <c r="G47" s="92">
        <v>26267.67</v>
      </c>
      <c r="H47" s="47"/>
      <c r="I47" s="47"/>
      <c r="J47" s="93">
        <f t="shared" si="1"/>
        <v>26267.67</v>
      </c>
    </row>
    <row r="48" spans="1:10" x14ac:dyDescent="0.3">
      <c r="A48" s="89" t="s">
        <v>590</v>
      </c>
      <c r="B48" s="64" t="s">
        <v>204</v>
      </c>
      <c r="C48" s="9" t="s">
        <v>330</v>
      </c>
      <c r="D48" s="94"/>
      <c r="E48" s="94"/>
      <c r="F48" s="94"/>
      <c r="G48" s="94"/>
      <c r="H48" s="94"/>
      <c r="I48" s="94">
        <v>5000</v>
      </c>
      <c r="J48" s="93">
        <f t="shared" si="1"/>
        <v>5000</v>
      </c>
    </row>
    <row r="49" spans="1:10" x14ac:dyDescent="0.3">
      <c r="A49" s="83" t="s">
        <v>529</v>
      </c>
      <c r="B49" s="91" t="s">
        <v>530</v>
      </c>
      <c r="C49" s="9" t="s">
        <v>407</v>
      </c>
      <c r="D49" s="47"/>
      <c r="E49" s="92">
        <v>3000</v>
      </c>
      <c r="F49" s="47"/>
      <c r="G49" s="47"/>
      <c r="H49" s="47"/>
      <c r="I49" s="47"/>
      <c r="J49" s="93">
        <f t="shared" si="1"/>
        <v>3000</v>
      </c>
    </row>
    <row r="50" spans="1:10" x14ac:dyDescent="0.3">
      <c r="A50" s="83" t="s">
        <v>487</v>
      </c>
      <c r="B50" s="91" t="s">
        <v>488</v>
      </c>
      <c r="C50" s="9" t="s">
        <v>473</v>
      </c>
      <c r="D50" s="92">
        <v>2500</v>
      </c>
      <c r="E50" s="47"/>
      <c r="F50" s="47"/>
      <c r="G50" s="47"/>
      <c r="H50" s="47"/>
      <c r="I50" s="47"/>
      <c r="J50" s="93">
        <f t="shared" si="1"/>
        <v>2500</v>
      </c>
    </row>
    <row r="51" spans="1:10" x14ac:dyDescent="0.3">
      <c r="A51" s="83" t="s">
        <v>667</v>
      </c>
      <c r="B51" s="91" t="s">
        <v>139</v>
      </c>
      <c r="C51" s="9" t="s">
        <v>333</v>
      </c>
      <c r="D51" s="47"/>
      <c r="E51" s="47"/>
      <c r="F51" s="47"/>
      <c r="G51" s="92">
        <v>7148</v>
      </c>
      <c r="H51" s="47"/>
      <c r="I51" s="47"/>
      <c r="J51" s="93">
        <f t="shared" si="1"/>
        <v>7148</v>
      </c>
    </row>
    <row r="52" spans="1:10" x14ac:dyDescent="0.3">
      <c r="A52" s="83" t="s">
        <v>523</v>
      </c>
      <c r="B52" s="91" t="s">
        <v>524</v>
      </c>
      <c r="C52" s="9" t="s">
        <v>525</v>
      </c>
      <c r="D52" s="92">
        <v>3000</v>
      </c>
      <c r="E52" s="47"/>
      <c r="F52" s="47"/>
      <c r="G52" s="47"/>
      <c r="H52" s="47"/>
      <c r="I52" s="47"/>
      <c r="J52" s="93">
        <f t="shared" si="1"/>
        <v>3000</v>
      </c>
    </row>
    <row r="53" spans="1:10" x14ac:dyDescent="0.3">
      <c r="A53" s="83" t="s">
        <v>523</v>
      </c>
      <c r="B53" s="91" t="s">
        <v>524</v>
      </c>
      <c r="C53" s="9" t="s">
        <v>525</v>
      </c>
      <c r="D53" s="92">
        <v>2000</v>
      </c>
      <c r="E53" s="47"/>
      <c r="F53" s="47"/>
      <c r="G53" s="47"/>
      <c r="H53" s="47"/>
      <c r="I53" s="47"/>
      <c r="J53" s="93">
        <f t="shared" si="1"/>
        <v>2000</v>
      </c>
    </row>
    <row r="54" spans="1:10" x14ac:dyDescent="0.3">
      <c r="A54" s="83" t="s">
        <v>620</v>
      </c>
      <c r="B54" s="91" t="s">
        <v>143</v>
      </c>
      <c r="C54" s="9" t="s">
        <v>407</v>
      </c>
      <c r="D54" s="47"/>
      <c r="E54" s="92">
        <v>7200</v>
      </c>
      <c r="F54" s="47"/>
      <c r="G54" s="47"/>
      <c r="H54" s="47"/>
      <c r="I54" s="47"/>
      <c r="J54" s="93">
        <f t="shared" si="1"/>
        <v>7200</v>
      </c>
    </row>
    <row r="55" spans="1:10" x14ac:dyDescent="0.3">
      <c r="A55" s="83" t="s">
        <v>539</v>
      </c>
      <c r="B55" s="91" t="s">
        <v>540</v>
      </c>
      <c r="C55" s="9" t="s">
        <v>407</v>
      </c>
      <c r="D55" s="47"/>
      <c r="E55" s="92">
        <v>2000</v>
      </c>
      <c r="F55" s="47"/>
      <c r="G55" s="47"/>
      <c r="H55" s="47"/>
      <c r="I55" s="47"/>
      <c r="J55" s="93">
        <f t="shared" si="1"/>
        <v>2000</v>
      </c>
    </row>
    <row r="56" spans="1:10" x14ac:dyDescent="0.3">
      <c r="A56" s="83" t="s">
        <v>513</v>
      </c>
      <c r="B56" s="91" t="s">
        <v>132</v>
      </c>
      <c r="C56" s="9" t="s">
        <v>407</v>
      </c>
      <c r="D56" s="92">
        <v>2610</v>
      </c>
      <c r="E56" s="47"/>
      <c r="F56" s="47"/>
      <c r="G56" s="47"/>
      <c r="H56" s="47"/>
      <c r="I56" s="47"/>
      <c r="J56" s="93">
        <f t="shared" si="1"/>
        <v>2610</v>
      </c>
    </row>
    <row r="57" spans="1:10" x14ac:dyDescent="0.3">
      <c r="A57" s="83" t="s">
        <v>513</v>
      </c>
      <c r="B57" s="91" t="s">
        <v>132</v>
      </c>
      <c r="C57" s="9" t="s">
        <v>407</v>
      </c>
      <c r="D57" s="47"/>
      <c r="E57" s="92">
        <v>4000</v>
      </c>
      <c r="F57" s="47"/>
      <c r="G57" s="47"/>
      <c r="H57" s="47"/>
      <c r="I57" s="47"/>
      <c r="J57" s="93">
        <f t="shared" si="1"/>
        <v>4000</v>
      </c>
    </row>
    <row r="58" spans="1:10" x14ac:dyDescent="0.3">
      <c r="A58" s="7" t="s">
        <v>609</v>
      </c>
      <c r="B58" s="8" t="s">
        <v>350</v>
      </c>
      <c r="C58" s="9" t="s">
        <v>330</v>
      </c>
      <c r="D58" s="94"/>
      <c r="E58" s="94"/>
      <c r="F58" s="94"/>
      <c r="G58" s="94"/>
      <c r="H58" s="94">
        <v>4592.6400000000003</v>
      </c>
      <c r="I58" s="94"/>
      <c r="J58" s="93">
        <f t="shared" si="1"/>
        <v>4592.6400000000003</v>
      </c>
    </row>
    <row r="59" spans="1:10" x14ac:dyDescent="0.3">
      <c r="A59" s="83" t="s">
        <v>634</v>
      </c>
      <c r="B59" s="91" t="s">
        <v>350</v>
      </c>
      <c r="C59" s="9" t="s">
        <v>330</v>
      </c>
      <c r="D59" s="47"/>
      <c r="E59" s="47"/>
      <c r="F59" s="47"/>
      <c r="G59" s="92">
        <v>5197.5</v>
      </c>
      <c r="H59" s="47"/>
      <c r="I59" s="47"/>
      <c r="J59" s="93">
        <f t="shared" si="1"/>
        <v>5197.5</v>
      </c>
    </row>
    <row r="60" spans="1:10" x14ac:dyDescent="0.3">
      <c r="A60" s="83" t="s">
        <v>502</v>
      </c>
      <c r="B60" s="91" t="s">
        <v>192</v>
      </c>
      <c r="C60" s="9" t="s">
        <v>373</v>
      </c>
      <c r="D60" s="47"/>
      <c r="E60" s="92">
        <v>2500</v>
      </c>
      <c r="F60" s="47"/>
      <c r="G60" s="47"/>
      <c r="H60" s="47"/>
      <c r="I60" s="47"/>
      <c r="J60" s="93">
        <f t="shared" si="1"/>
        <v>2500</v>
      </c>
    </row>
    <row r="61" spans="1:10" x14ac:dyDescent="0.3">
      <c r="A61" s="7" t="s">
        <v>648</v>
      </c>
      <c r="B61" s="8" t="s">
        <v>150</v>
      </c>
      <c r="C61" s="9" t="s">
        <v>332</v>
      </c>
      <c r="D61" s="94"/>
      <c r="E61" s="94"/>
      <c r="F61" s="94"/>
      <c r="G61" s="94"/>
      <c r="H61" s="94">
        <v>9388.89</v>
      </c>
      <c r="I61" s="94"/>
      <c r="J61" s="93">
        <f t="shared" si="1"/>
        <v>9388.89</v>
      </c>
    </row>
    <row r="62" spans="1:10" x14ac:dyDescent="0.3">
      <c r="A62" s="83" t="s">
        <v>526</v>
      </c>
      <c r="B62" s="91" t="s">
        <v>150</v>
      </c>
      <c r="C62" s="9" t="s">
        <v>407</v>
      </c>
      <c r="D62" s="92">
        <v>2008</v>
      </c>
      <c r="E62" s="47"/>
      <c r="F62" s="47"/>
      <c r="G62" s="47"/>
      <c r="H62" s="47"/>
      <c r="I62" s="47"/>
      <c r="J62" s="93">
        <f t="shared" si="1"/>
        <v>2008</v>
      </c>
    </row>
    <row r="63" spans="1:10" x14ac:dyDescent="0.3">
      <c r="A63" s="83" t="s">
        <v>526</v>
      </c>
      <c r="B63" s="91" t="s">
        <v>150</v>
      </c>
      <c r="C63" s="9" t="s">
        <v>407</v>
      </c>
      <c r="D63" s="92">
        <v>1992</v>
      </c>
      <c r="E63" s="47"/>
      <c r="F63" s="47"/>
      <c r="G63" s="47"/>
      <c r="H63" s="47"/>
      <c r="I63" s="47"/>
      <c r="J63" s="93">
        <f t="shared" si="1"/>
        <v>1992</v>
      </c>
    </row>
    <row r="64" spans="1:10" x14ac:dyDescent="0.3">
      <c r="A64" s="83" t="s">
        <v>526</v>
      </c>
      <c r="B64" s="91" t="s">
        <v>150</v>
      </c>
      <c r="C64" s="9" t="s">
        <v>407</v>
      </c>
      <c r="D64" s="47"/>
      <c r="E64" s="92">
        <v>4000</v>
      </c>
      <c r="F64" s="47"/>
      <c r="G64" s="47"/>
      <c r="H64" s="47"/>
      <c r="I64" s="47"/>
      <c r="J64" s="93">
        <f t="shared" si="1"/>
        <v>4000</v>
      </c>
    </row>
    <row r="65" spans="1:10" x14ac:dyDescent="0.3">
      <c r="A65" s="83" t="s">
        <v>560</v>
      </c>
      <c r="B65" s="91" t="s">
        <v>41</v>
      </c>
      <c r="C65" s="9" t="s">
        <v>407</v>
      </c>
      <c r="D65" s="92">
        <v>1706</v>
      </c>
      <c r="E65" s="47"/>
      <c r="F65" s="47"/>
      <c r="G65" s="47"/>
      <c r="H65" s="47"/>
      <c r="I65" s="47"/>
      <c r="J65" s="93">
        <f t="shared" si="1"/>
        <v>1706</v>
      </c>
    </row>
    <row r="66" spans="1:10" x14ac:dyDescent="0.3">
      <c r="A66" s="7" t="s">
        <v>640</v>
      </c>
      <c r="B66" s="8" t="s">
        <v>641</v>
      </c>
      <c r="C66" s="9" t="s">
        <v>407</v>
      </c>
      <c r="D66" s="94"/>
      <c r="E66" s="94"/>
      <c r="F66" s="94"/>
      <c r="G66" s="95">
        <v>3696</v>
      </c>
      <c r="H66" s="94"/>
      <c r="I66" s="94"/>
      <c r="J66" s="93">
        <f t="shared" si="1"/>
        <v>3696</v>
      </c>
    </row>
    <row r="67" spans="1:10" x14ac:dyDescent="0.3">
      <c r="A67" s="7" t="s">
        <v>597</v>
      </c>
      <c r="B67" s="8" t="s">
        <v>29</v>
      </c>
      <c r="C67" s="9" t="s">
        <v>332</v>
      </c>
      <c r="D67" s="94"/>
      <c r="E67" s="94"/>
      <c r="F67" s="94"/>
      <c r="G67" s="94"/>
      <c r="H67" s="94">
        <v>8406.67</v>
      </c>
      <c r="I67" s="94"/>
      <c r="J67" s="93">
        <f t="shared" si="1"/>
        <v>8406.67</v>
      </c>
    </row>
    <row r="68" spans="1:10" x14ac:dyDescent="0.3">
      <c r="A68" s="7" t="s">
        <v>610</v>
      </c>
      <c r="B68" s="8" t="s">
        <v>35</v>
      </c>
      <c r="C68" s="9" t="s">
        <v>470</v>
      </c>
      <c r="D68" s="94"/>
      <c r="E68" s="94"/>
      <c r="F68" s="94"/>
      <c r="G68" s="94"/>
      <c r="H68" s="94">
        <v>1324.05</v>
      </c>
      <c r="I68" s="94"/>
      <c r="J68" s="93">
        <f t="shared" ref="J68:J99" si="2">SUM(D68:I68)</f>
        <v>1324.05</v>
      </c>
    </row>
    <row r="69" spans="1:10" x14ac:dyDescent="0.3">
      <c r="A69" s="83" t="s">
        <v>614</v>
      </c>
      <c r="B69" s="91" t="s">
        <v>41</v>
      </c>
      <c r="C69" s="9" t="s">
        <v>407</v>
      </c>
      <c r="D69" s="92">
        <v>1810</v>
      </c>
      <c r="E69" s="47"/>
      <c r="F69" s="47"/>
      <c r="G69" s="47"/>
      <c r="H69" s="47"/>
      <c r="I69" s="47"/>
      <c r="J69" s="93">
        <f t="shared" si="2"/>
        <v>1810</v>
      </c>
    </row>
    <row r="70" spans="1:10" x14ac:dyDescent="0.3">
      <c r="A70" s="83" t="s">
        <v>614</v>
      </c>
      <c r="B70" s="91" t="s">
        <v>41</v>
      </c>
      <c r="C70" s="9" t="s">
        <v>407</v>
      </c>
      <c r="D70" s="47"/>
      <c r="E70" s="92">
        <v>2990</v>
      </c>
      <c r="F70" s="47"/>
      <c r="G70" s="47"/>
      <c r="H70" s="47"/>
      <c r="I70" s="47"/>
      <c r="J70" s="93">
        <f t="shared" si="2"/>
        <v>2990</v>
      </c>
    </row>
    <row r="71" spans="1:10" x14ac:dyDescent="0.3">
      <c r="A71" s="7" t="s">
        <v>600</v>
      </c>
      <c r="B71" s="8" t="s">
        <v>166</v>
      </c>
      <c r="C71" s="9" t="s">
        <v>553</v>
      </c>
      <c r="D71" s="94"/>
      <c r="E71" s="94"/>
      <c r="F71" s="94"/>
      <c r="G71" s="94"/>
      <c r="H71" s="94">
        <v>7222.22</v>
      </c>
      <c r="I71" s="94"/>
      <c r="J71" s="93">
        <f t="shared" si="2"/>
        <v>7222.22</v>
      </c>
    </row>
    <row r="72" spans="1:10" x14ac:dyDescent="0.3">
      <c r="A72" s="7" t="s">
        <v>651</v>
      </c>
      <c r="B72" s="8" t="s">
        <v>43</v>
      </c>
      <c r="C72" s="9" t="s">
        <v>585</v>
      </c>
      <c r="D72" s="94"/>
      <c r="E72" s="94"/>
      <c r="F72" s="94"/>
      <c r="G72" s="94"/>
      <c r="H72" s="94">
        <v>4056</v>
      </c>
      <c r="I72" s="94"/>
      <c r="J72" s="93">
        <f t="shared" si="2"/>
        <v>4056</v>
      </c>
    </row>
    <row r="73" spans="1:10" x14ac:dyDescent="0.3">
      <c r="A73" s="83" t="s">
        <v>571</v>
      </c>
      <c r="B73" s="91" t="s">
        <v>43</v>
      </c>
      <c r="C73" s="9" t="s">
        <v>572</v>
      </c>
      <c r="D73" s="47"/>
      <c r="E73" s="47"/>
      <c r="F73" s="47"/>
      <c r="G73" s="92">
        <v>6264</v>
      </c>
      <c r="H73" s="47"/>
      <c r="I73" s="47"/>
      <c r="J73" s="93">
        <f t="shared" si="2"/>
        <v>6264</v>
      </c>
    </row>
    <row r="74" spans="1:10" x14ac:dyDescent="0.3">
      <c r="A74" s="7" t="s">
        <v>611</v>
      </c>
      <c r="B74" s="8" t="s">
        <v>365</v>
      </c>
      <c r="C74" s="9" t="s">
        <v>366</v>
      </c>
      <c r="D74" s="94"/>
      <c r="E74" s="94"/>
      <c r="F74" s="94"/>
      <c r="G74" s="94"/>
      <c r="H74" s="94">
        <v>7449</v>
      </c>
      <c r="I74" s="94"/>
      <c r="J74" s="93">
        <f t="shared" si="2"/>
        <v>7449</v>
      </c>
    </row>
    <row r="75" spans="1:10" x14ac:dyDescent="0.3">
      <c r="A75" s="83" t="s">
        <v>635</v>
      </c>
      <c r="B75" s="91" t="s">
        <v>365</v>
      </c>
      <c r="C75" s="9" t="s">
        <v>366</v>
      </c>
      <c r="D75" s="47"/>
      <c r="E75" s="47"/>
      <c r="F75" s="47"/>
      <c r="G75" s="92">
        <v>6589.5</v>
      </c>
      <c r="H75" s="47"/>
      <c r="I75" s="47"/>
      <c r="J75" s="93">
        <f t="shared" si="2"/>
        <v>6589.5</v>
      </c>
    </row>
    <row r="76" spans="1:10" x14ac:dyDescent="0.3">
      <c r="A76" s="83" t="s">
        <v>564</v>
      </c>
      <c r="B76" s="91" t="s">
        <v>565</v>
      </c>
      <c r="C76" s="9" t="s">
        <v>448</v>
      </c>
      <c r="D76" s="47"/>
      <c r="E76" s="47"/>
      <c r="F76" s="47"/>
      <c r="G76" s="92">
        <v>5350</v>
      </c>
      <c r="H76" s="47"/>
      <c r="I76" s="47"/>
      <c r="J76" s="93">
        <f t="shared" si="2"/>
        <v>5350</v>
      </c>
    </row>
    <row r="77" spans="1:10" x14ac:dyDescent="0.3">
      <c r="A77" s="83" t="s">
        <v>568</v>
      </c>
      <c r="B77" s="91" t="s">
        <v>189</v>
      </c>
      <c r="C77" s="9" t="s">
        <v>448</v>
      </c>
      <c r="D77" s="47"/>
      <c r="E77" s="47"/>
      <c r="F77" s="47"/>
      <c r="G77" s="92">
        <v>3049.2</v>
      </c>
      <c r="H77" s="47"/>
      <c r="I77" s="47"/>
      <c r="J77" s="93">
        <f t="shared" si="2"/>
        <v>3049.2</v>
      </c>
    </row>
    <row r="78" spans="1:10" x14ac:dyDescent="0.3">
      <c r="A78" s="62" t="s">
        <v>606</v>
      </c>
      <c r="B78" s="63" t="s">
        <v>295</v>
      </c>
      <c r="C78" s="9" t="s">
        <v>369</v>
      </c>
      <c r="D78" s="94"/>
      <c r="E78" s="94"/>
      <c r="F78" s="94"/>
      <c r="G78" s="94"/>
      <c r="H78" s="94">
        <v>1508</v>
      </c>
      <c r="I78" s="94"/>
      <c r="J78" s="93">
        <f t="shared" si="2"/>
        <v>1508</v>
      </c>
    </row>
    <row r="79" spans="1:10" x14ac:dyDescent="0.3">
      <c r="A79" s="83" t="s">
        <v>654</v>
      </c>
      <c r="B79" s="91" t="s">
        <v>187</v>
      </c>
      <c r="C79" s="9" t="s">
        <v>407</v>
      </c>
      <c r="D79" s="47"/>
      <c r="E79" s="47"/>
      <c r="F79" s="47"/>
      <c r="G79" s="92">
        <v>6270</v>
      </c>
      <c r="H79" s="47"/>
      <c r="I79" s="47"/>
      <c r="J79" s="93">
        <f t="shared" si="2"/>
        <v>6270</v>
      </c>
    </row>
    <row r="80" spans="1:10" x14ac:dyDescent="0.3">
      <c r="A80" s="83" t="s">
        <v>186</v>
      </c>
      <c r="B80" s="91" t="s">
        <v>187</v>
      </c>
      <c r="C80" s="9" t="s">
        <v>407</v>
      </c>
      <c r="D80" s="47"/>
      <c r="E80" s="92">
        <v>4000</v>
      </c>
      <c r="F80" s="47"/>
      <c r="G80" s="47"/>
      <c r="H80" s="47"/>
      <c r="I80" s="47"/>
      <c r="J80" s="93">
        <f t="shared" si="2"/>
        <v>4000</v>
      </c>
    </row>
    <row r="81" spans="1:10" x14ac:dyDescent="0.3">
      <c r="A81" s="83" t="s">
        <v>617</v>
      </c>
      <c r="B81" s="91" t="s">
        <v>187</v>
      </c>
      <c r="C81" s="9" t="s">
        <v>407</v>
      </c>
      <c r="D81" s="92">
        <v>2660</v>
      </c>
      <c r="E81" s="47"/>
      <c r="F81" s="47"/>
      <c r="G81" s="47"/>
      <c r="H81" s="47"/>
      <c r="I81" s="47"/>
      <c r="J81" s="93">
        <f t="shared" si="2"/>
        <v>2660</v>
      </c>
    </row>
    <row r="82" spans="1:10" x14ac:dyDescent="0.3">
      <c r="A82" s="7" t="s">
        <v>647</v>
      </c>
      <c r="B82" s="8" t="s">
        <v>187</v>
      </c>
      <c r="C82" s="9" t="s">
        <v>407</v>
      </c>
      <c r="D82" s="96"/>
      <c r="E82" s="96"/>
      <c r="F82" s="96"/>
      <c r="G82" s="94"/>
      <c r="H82" s="94">
        <v>7222.22</v>
      </c>
      <c r="I82" s="94"/>
      <c r="J82" s="93">
        <f t="shared" si="2"/>
        <v>7222.22</v>
      </c>
    </row>
    <row r="83" spans="1:10" x14ac:dyDescent="0.3">
      <c r="A83" s="89" t="s">
        <v>598</v>
      </c>
      <c r="B83" s="64" t="s">
        <v>189</v>
      </c>
      <c r="C83" s="9" t="s">
        <v>599</v>
      </c>
      <c r="D83" s="94"/>
      <c r="E83" s="94"/>
      <c r="F83" s="94"/>
      <c r="G83" s="94"/>
      <c r="H83" s="94">
        <v>2166.67</v>
      </c>
      <c r="I83" s="94"/>
      <c r="J83" s="93">
        <f t="shared" si="2"/>
        <v>2166.67</v>
      </c>
    </row>
    <row r="84" spans="1:10" x14ac:dyDescent="0.3">
      <c r="A84" s="83" t="s">
        <v>566</v>
      </c>
      <c r="B84" s="91" t="s">
        <v>132</v>
      </c>
      <c r="C84" s="9" t="s">
        <v>407</v>
      </c>
      <c r="D84" s="47"/>
      <c r="E84" s="47"/>
      <c r="F84" s="47"/>
      <c r="G84" s="92">
        <v>6390</v>
      </c>
      <c r="H84" s="47"/>
      <c r="I84" s="47"/>
      <c r="J84" s="93">
        <f t="shared" si="2"/>
        <v>6390</v>
      </c>
    </row>
    <row r="85" spans="1:10" x14ac:dyDescent="0.3">
      <c r="A85" s="7" t="s">
        <v>666</v>
      </c>
      <c r="B85" s="8" t="s">
        <v>118</v>
      </c>
      <c r="C85" s="9" t="s">
        <v>332</v>
      </c>
      <c r="D85" s="97"/>
      <c r="E85" s="97"/>
      <c r="F85" s="97"/>
      <c r="G85" s="94"/>
      <c r="H85" s="94">
        <v>5777.78</v>
      </c>
      <c r="I85" s="94"/>
      <c r="J85" s="93">
        <f t="shared" si="2"/>
        <v>5777.78</v>
      </c>
    </row>
    <row r="86" spans="1:10" x14ac:dyDescent="0.3">
      <c r="A86" s="83" t="s">
        <v>665</v>
      </c>
      <c r="B86" s="91" t="s">
        <v>118</v>
      </c>
      <c r="C86" s="9" t="s">
        <v>407</v>
      </c>
      <c r="D86" s="47"/>
      <c r="E86" s="47"/>
      <c r="F86" s="47"/>
      <c r="G86" s="92">
        <v>4686</v>
      </c>
      <c r="H86" s="47"/>
      <c r="I86" s="47"/>
      <c r="J86" s="93">
        <f t="shared" si="2"/>
        <v>4686</v>
      </c>
    </row>
    <row r="87" spans="1:10" x14ac:dyDescent="0.3">
      <c r="A87" s="89" t="s">
        <v>605</v>
      </c>
      <c r="B87" s="64" t="s">
        <v>26</v>
      </c>
      <c r="C87" s="9" t="s">
        <v>448</v>
      </c>
      <c r="D87" s="96"/>
      <c r="E87" s="96"/>
      <c r="F87" s="96"/>
      <c r="G87" s="94"/>
      <c r="H87" s="94">
        <v>3972.22</v>
      </c>
      <c r="I87" s="94"/>
      <c r="J87" s="93">
        <f t="shared" si="2"/>
        <v>3972.22</v>
      </c>
    </row>
    <row r="88" spans="1:10" x14ac:dyDescent="0.3">
      <c r="A88" s="7" t="s">
        <v>594</v>
      </c>
      <c r="B88" s="8" t="s">
        <v>297</v>
      </c>
      <c r="C88" s="9" t="s">
        <v>376</v>
      </c>
      <c r="D88" s="94"/>
      <c r="E88" s="94"/>
      <c r="F88" s="94"/>
      <c r="G88" s="94"/>
      <c r="H88" s="94">
        <v>2964</v>
      </c>
      <c r="I88" s="94"/>
      <c r="J88" s="93">
        <f t="shared" si="2"/>
        <v>2964</v>
      </c>
    </row>
    <row r="89" spans="1:10" x14ac:dyDescent="0.3">
      <c r="A89" s="83" t="s">
        <v>580</v>
      </c>
      <c r="B89" s="91" t="s">
        <v>581</v>
      </c>
      <c r="C89" s="9" t="s">
        <v>582</v>
      </c>
      <c r="D89" s="47"/>
      <c r="E89" s="92">
        <v>1333.34</v>
      </c>
      <c r="F89" s="47"/>
      <c r="G89" s="47"/>
      <c r="H89" s="47"/>
      <c r="I89" s="47"/>
      <c r="J89" s="93">
        <f t="shared" si="2"/>
        <v>1333.34</v>
      </c>
    </row>
    <row r="90" spans="1:10" x14ac:dyDescent="0.3">
      <c r="A90" s="7" t="s">
        <v>657</v>
      </c>
      <c r="B90" s="8" t="s">
        <v>71</v>
      </c>
      <c r="C90" s="9" t="s">
        <v>366</v>
      </c>
      <c r="D90" s="94"/>
      <c r="E90" s="94"/>
      <c r="F90" s="94"/>
      <c r="G90" s="94"/>
      <c r="H90" s="94">
        <v>2166.67</v>
      </c>
      <c r="I90" s="94"/>
      <c r="J90" s="93">
        <f t="shared" si="2"/>
        <v>2166.67</v>
      </c>
    </row>
    <row r="91" spans="1:10" x14ac:dyDescent="0.3">
      <c r="A91" s="7" t="s">
        <v>608</v>
      </c>
      <c r="B91" s="91" t="s">
        <v>120</v>
      </c>
      <c r="C91" s="9" t="s">
        <v>330</v>
      </c>
      <c r="D91" s="92">
        <v>2700</v>
      </c>
      <c r="E91" s="47"/>
      <c r="F91" s="47"/>
      <c r="G91" s="47"/>
      <c r="H91" s="47"/>
      <c r="I91" s="47"/>
      <c r="J91" s="93">
        <f t="shared" si="2"/>
        <v>2700</v>
      </c>
    </row>
    <row r="92" spans="1:10" x14ac:dyDescent="0.3">
      <c r="A92" s="7" t="s">
        <v>608</v>
      </c>
      <c r="B92" s="8" t="s">
        <v>120</v>
      </c>
      <c r="C92" s="9" t="s">
        <v>649</v>
      </c>
      <c r="D92" s="97"/>
      <c r="E92" s="97"/>
      <c r="F92" s="97"/>
      <c r="G92" s="94"/>
      <c r="H92" s="94">
        <v>4592.6400000000003</v>
      </c>
      <c r="I92" s="94"/>
      <c r="J92" s="93">
        <f t="shared" si="2"/>
        <v>4592.6400000000003</v>
      </c>
    </row>
    <row r="93" spans="1:10" x14ac:dyDescent="0.3">
      <c r="A93" s="7" t="s">
        <v>578</v>
      </c>
      <c r="B93" s="8" t="s">
        <v>204</v>
      </c>
      <c r="C93" s="9" t="s">
        <v>330</v>
      </c>
      <c r="D93" s="94"/>
      <c r="E93" s="94"/>
      <c r="F93" s="94"/>
      <c r="G93" s="95">
        <v>12320</v>
      </c>
      <c r="H93" s="94"/>
      <c r="I93" s="94"/>
      <c r="J93" s="93">
        <f t="shared" si="2"/>
        <v>12320</v>
      </c>
    </row>
    <row r="94" spans="1:10" x14ac:dyDescent="0.3">
      <c r="A94" s="7" t="s">
        <v>645</v>
      </c>
      <c r="B94" s="8" t="s">
        <v>204</v>
      </c>
      <c r="C94" s="9" t="s">
        <v>330</v>
      </c>
      <c r="D94" s="94"/>
      <c r="E94" s="94"/>
      <c r="F94" s="94"/>
      <c r="G94" s="94"/>
      <c r="H94" s="94">
        <v>3000</v>
      </c>
      <c r="I94" s="94"/>
      <c r="J94" s="93">
        <f t="shared" si="2"/>
        <v>3000</v>
      </c>
    </row>
    <row r="95" spans="1:10" x14ac:dyDescent="0.3">
      <c r="A95" s="7" t="s">
        <v>588</v>
      </c>
      <c r="B95" s="8" t="s">
        <v>204</v>
      </c>
      <c r="C95" s="9" t="s">
        <v>330</v>
      </c>
      <c r="D95" s="94"/>
      <c r="E95" s="94"/>
      <c r="F95" s="94"/>
      <c r="G95" s="94"/>
      <c r="H95" s="94"/>
      <c r="I95" s="94">
        <v>5000</v>
      </c>
      <c r="J95" s="93">
        <f t="shared" si="2"/>
        <v>5000</v>
      </c>
    </row>
    <row r="96" spans="1:10" x14ac:dyDescent="0.3">
      <c r="A96" s="7" t="s">
        <v>646</v>
      </c>
      <c r="B96" s="8" t="s">
        <v>204</v>
      </c>
      <c r="C96" s="9" t="s">
        <v>330</v>
      </c>
      <c r="D96" s="94"/>
      <c r="E96" s="94"/>
      <c r="F96" s="94"/>
      <c r="G96" s="94"/>
      <c r="H96" s="94">
        <v>4333.33</v>
      </c>
      <c r="I96" s="94"/>
      <c r="J96" s="93">
        <f t="shared" si="2"/>
        <v>4333.33</v>
      </c>
    </row>
    <row r="97" spans="1:10" x14ac:dyDescent="0.3">
      <c r="A97" s="7" t="s">
        <v>604</v>
      </c>
      <c r="B97" s="8" t="s">
        <v>206</v>
      </c>
      <c r="C97" s="9" t="s">
        <v>207</v>
      </c>
      <c r="D97" s="94"/>
      <c r="E97" s="94"/>
      <c r="F97" s="94"/>
      <c r="G97" s="94"/>
      <c r="H97" s="94">
        <v>1460.8</v>
      </c>
      <c r="I97" s="94"/>
      <c r="J97" s="93">
        <f t="shared" si="2"/>
        <v>1460.8</v>
      </c>
    </row>
    <row r="98" spans="1:10" x14ac:dyDescent="0.3">
      <c r="A98" s="62" t="s">
        <v>643</v>
      </c>
      <c r="B98" s="63" t="s">
        <v>644</v>
      </c>
      <c r="C98" s="9" t="s">
        <v>207</v>
      </c>
      <c r="D98" s="94"/>
      <c r="E98" s="94"/>
      <c r="F98" s="94"/>
      <c r="G98" s="94"/>
      <c r="H98" s="94">
        <v>1000</v>
      </c>
      <c r="I98" s="94"/>
      <c r="J98" s="93">
        <f t="shared" si="2"/>
        <v>1000</v>
      </c>
    </row>
    <row r="99" spans="1:10" x14ac:dyDescent="0.3">
      <c r="A99" s="83" t="s">
        <v>574</v>
      </c>
      <c r="B99" s="91" t="s">
        <v>209</v>
      </c>
      <c r="C99" s="9" t="s">
        <v>382</v>
      </c>
      <c r="D99" s="47"/>
      <c r="E99" s="47"/>
      <c r="F99" s="47"/>
      <c r="G99" s="92">
        <v>5500</v>
      </c>
      <c r="H99" s="47"/>
      <c r="I99" s="47"/>
      <c r="J99" s="93">
        <f t="shared" si="2"/>
        <v>5500</v>
      </c>
    </row>
    <row r="100" spans="1:10" x14ac:dyDescent="0.3">
      <c r="A100" s="7" t="s">
        <v>384</v>
      </c>
      <c r="B100" s="8" t="s">
        <v>212</v>
      </c>
      <c r="C100" s="9" t="s">
        <v>595</v>
      </c>
      <c r="D100" s="94"/>
      <c r="E100" s="94"/>
      <c r="F100" s="94"/>
      <c r="G100" s="94"/>
      <c r="H100" s="94">
        <v>2888.89</v>
      </c>
      <c r="I100" s="94"/>
      <c r="J100" s="93">
        <f t="shared" ref="J100:J131" si="3">SUM(D100:I100)</f>
        <v>2888.89</v>
      </c>
    </row>
    <row r="101" spans="1:10" x14ac:dyDescent="0.3">
      <c r="A101" s="83" t="s">
        <v>674</v>
      </c>
      <c r="B101" s="91" t="s">
        <v>386</v>
      </c>
      <c r="C101" s="9" t="s">
        <v>478</v>
      </c>
      <c r="D101" s="47"/>
      <c r="E101" s="47"/>
      <c r="F101" s="47"/>
      <c r="G101" s="92">
        <v>3300</v>
      </c>
      <c r="H101" s="47"/>
      <c r="I101" s="47"/>
      <c r="J101" s="93">
        <f t="shared" si="3"/>
        <v>3300</v>
      </c>
    </row>
    <row r="102" spans="1:10" x14ac:dyDescent="0.3">
      <c r="A102" s="7" t="s">
        <v>650</v>
      </c>
      <c r="B102" s="8" t="s">
        <v>217</v>
      </c>
      <c r="C102" s="9" t="s">
        <v>332</v>
      </c>
      <c r="D102" s="94"/>
      <c r="E102" s="94"/>
      <c r="F102" s="94"/>
      <c r="G102" s="94"/>
      <c r="H102" s="94">
        <v>7222.22</v>
      </c>
      <c r="I102" s="94"/>
      <c r="J102" s="93">
        <f t="shared" si="3"/>
        <v>7222.22</v>
      </c>
    </row>
    <row r="103" spans="1:10" x14ac:dyDescent="0.3">
      <c r="A103" s="83" t="s">
        <v>569</v>
      </c>
      <c r="B103" s="91" t="s">
        <v>217</v>
      </c>
      <c r="C103" s="9" t="s">
        <v>407</v>
      </c>
      <c r="D103" s="47"/>
      <c r="E103" s="47"/>
      <c r="F103" s="47"/>
      <c r="G103" s="92">
        <v>7260</v>
      </c>
      <c r="H103" s="47"/>
      <c r="I103" s="47"/>
      <c r="J103" s="93">
        <f t="shared" si="3"/>
        <v>7260</v>
      </c>
    </row>
    <row r="104" spans="1:10" x14ac:dyDescent="0.3">
      <c r="A104" s="83" t="s">
        <v>570</v>
      </c>
      <c r="B104" s="91" t="s">
        <v>219</v>
      </c>
      <c r="C104" s="9" t="s">
        <v>369</v>
      </c>
      <c r="D104" s="47"/>
      <c r="E104" s="47"/>
      <c r="F104" s="47"/>
      <c r="G104" s="92">
        <v>4400</v>
      </c>
      <c r="H104" s="47"/>
      <c r="I104" s="47"/>
      <c r="J104" s="93">
        <f t="shared" si="3"/>
        <v>4400</v>
      </c>
    </row>
    <row r="105" spans="1:10" x14ac:dyDescent="0.3">
      <c r="A105" s="83" t="s">
        <v>527</v>
      </c>
      <c r="B105" s="91" t="s">
        <v>221</v>
      </c>
      <c r="C105" s="9" t="s">
        <v>407</v>
      </c>
      <c r="D105" s="92">
        <v>1840</v>
      </c>
      <c r="E105" s="47"/>
      <c r="F105" s="47"/>
      <c r="G105" s="47"/>
      <c r="H105" s="47"/>
      <c r="I105" s="47"/>
      <c r="J105" s="93">
        <f t="shared" si="3"/>
        <v>1840</v>
      </c>
    </row>
    <row r="106" spans="1:10" x14ac:dyDescent="0.3">
      <c r="A106" s="83" t="s">
        <v>527</v>
      </c>
      <c r="B106" s="91" t="s">
        <v>221</v>
      </c>
      <c r="C106" s="9" t="s">
        <v>407</v>
      </c>
      <c r="D106" s="47"/>
      <c r="E106" s="92">
        <v>3000</v>
      </c>
      <c r="F106" s="47"/>
      <c r="G106" s="47"/>
      <c r="H106" s="47"/>
      <c r="I106" s="47"/>
      <c r="J106" s="93">
        <f t="shared" si="3"/>
        <v>3000</v>
      </c>
    </row>
    <row r="107" spans="1:10" x14ac:dyDescent="0.3">
      <c r="A107" s="62" t="s">
        <v>686</v>
      </c>
      <c r="B107" s="63" t="s">
        <v>693</v>
      </c>
      <c r="C107" s="9" t="s">
        <v>577</v>
      </c>
      <c r="D107" s="94"/>
      <c r="E107" s="94"/>
      <c r="F107" s="94"/>
      <c r="G107" s="95">
        <v>4950</v>
      </c>
      <c r="H107" s="94"/>
      <c r="I107" s="94"/>
      <c r="J107" s="93">
        <f t="shared" si="3"/>
        <v>4950</v>
      </c>
    </row>
    <row r="108" spans="1:10" x14ac:dyDescent="0.3">
      <c r="A108" s="7" t="s">
        <v>685</v>
      </c>
      <c r="B108" s="8" t="s">
        <v>223</v>
      </c>
      <c r="C108" s="9" t="s">
        <v>585</v>
      </c>
      <c r="D108" s="96"/>
      <c r="E108" s="96"/>
      <c r="F108" s="96"/>
      <c r="G108" s="94"/>
      <c r="H108" s="94"/>
      <c r="I108" s="94">
        <v>4000</v>
      </c>
      <c r="J108" s="93">
        <f t="shared" si="3"/>
        <v>4000</v>
      </c>
    </row>
    <row r="109" spans="1:10" x14ac:dyDescent="0.3">
      <c r="A109" s="62" t="s">
        <v>222</v>
      </c>
      <c r="B109" s="64" t="s">
        <v>223</v>
      </c>
      <c r="C109" s="9" t="s">
        <v>587</v>
      </c>
      <c r="D109" s="94"/>
      <c r="E109" s="94"/>
      <c r="F109" s="94"/>
      <c r="G109" s="94"/>
      <c r="H109" s="94"/>
      <c r="I109" s="94">
        <v>6000</v>
      </c>
      <c r="J109" s="93">
        <f t="shared" si="3"/>
        <v>6000</v>
      </c>
    </row>
    <row r="110" spans="1:10" x14ac:dyDescent="0.3">
      <c r="A110" s="7" t="s">
        <v>607</v>
      </c>
      <c r="B110" s="8" t="s">
        <v>148</v>
      </c>
      <c r="C110" s="9" t="s">
        <v>338</v>
      </c>
      <c r="D110" s="94"/>
      <c r="E110" s="94"/>
      <c r="F110" s="94"/>
      <c r="G110" s="94"/>
      <c r="H110" s="94">
        <v>7222.2219999999998</v>
      </c>
      <c r="I110" s="94"/>
      <c r="J110" s="93">
        <f t="shared" si="3"/>
        <v>7222.2219999999998</v>
      </c>
    </row>
    <row r="111" spans="1:10" x14ac:dyDescent="0.3">
      <c r="A111" s="62" t="s">
        <v>596</v>
      </c>
      <c r="B111" s="63" t="s">
        <v>150</v>
      </c>
      <c r="C111" s="9" t="s">
        <v>396</v>
      </c>
      <c r="D111" s="94"/>
      <c r="E111" s="94"/>
      <c r="F111" s="94"/>
      <c r="G111" s="94"/>
      <c r="H111" s="94">
        <v>2047.41</v>
      </c>
      <c r="I111" s="94"/>
      <c r="J111" s="93">
        <f t="shared" si="3"/>
        <v>2047.41</v>
      </c>
    </row>
    <row r="112" spans="1:10" x14ac:dyDescent="0.3">
      <c r="A112" s="7" t="s">
        <v>592</v>
      </c>
      <c r="B112" s="8" t="s">
        <v>593</v>
      </c>
      <c r="C112" s="9" t="s">
        <v>400</v>
      </c>
      <c r="D112" s="94"/>
      <c r="E112" s="94"/>
      <c r="F112" s="94"/>
      <c r="G112" s="94"/>
      <c r="H112" s="94">
        <v>2407.4</v>
      </c>
      <c r="I112" s="94"/>
      <c r="J112" s="93">
        <f t="shared" si="3"/>
        <v>2407.4</v>
      </c>
    </row>
    <row r="113" spans="1:10" x14ac:dyDescent="0.3">
      <c r="A113" s="83" t="s">
        <v>676</v>
      </c>
      <c r="B113" s="91" t="s">
        <v>134</v>
      </c>
      <c r="C113" s="9" t="s">
        <v>507</v>
      </c>
      <c r="D113" s="92">
        <v>4161</v>
      </c>
      <c r="E113" s="47"/>
      <c r="F113" s="47"/>
      <c r="G113" s="47"/>
      <c r="H113" s="47"/>
      <c r="I113" s="47"/>
      <c r="J113" s="93">
        <f t="shared" si="3"/>
        <v>4161</v>
      </c>
    </row>
    <row r="114" spans="1:10" x14ac:dyDescent="0.3">
      <c r="A114" s="62" t="s">
        <v>612</v>
      </c>
      <c r="B114" s="63" t="s">
        <v>198</v>
      </c>
      <c r="C114" s="9" t="s">
        <v>330</v>
      </c>
      <c r="D114" s="94"/>
      <c r="E114" s="94"/>
      <c r="F114" s="94"/>
      <c r="G114" s="94"/>
      <c r="H114" s="94">
        <v>4333.33</v>
      </c>
      <c r="I114" s="94"/>
      <c r="J114" s="93">
        <f t="shared" si="3"/>
        <v>4333.33</v>
      </c>
    </row>
    <row r="115" spans="1:10" x14ac:dyDescent="0.3">
      <c r="A115" s="83" t="s">
        <v>636</v>
      </c>
      <c r="B115" s="91" t="s">
        <v>198</v>
      </c>
      <c r="C115" s="9" t="s">
        <v>330</v>
      </c>
      <c r="D115" s="47"/>
      <c r="E115" s="47"/>
      <c r="F115" s="47"/>
      <c r="G115" s="92">
        <v>6224.4</v>
      </c>
      <c r="H115" s="47"/>
      <c r="I115" s="47"/>
      <c r="J115" s="93">
        <f t="shared" si="3"/>
        <v>6224.4</v>
      </c>
    </row>
    <row r="116" spans="1:10" x14ac:dyDescent="0.3">
      <c r="A116" s="89" t="s">
        <v>591</v>
      </c>
      <c r="B116" s="64" t="s">
        <v>229</v>
      </c>
      <c r="C116" s="9" t="s">
        <v>407</v>
      </c>
      <c r="D116" s="96"/>
      <c r="E116" s="96"/>
      <c r="F116" s="96"/>
      <c r="G116" s="94"/>
      <c r="H116" s="94">
        <v>8666.67</v>
      </c>
      <c r="I116" s="94"/>
      <c r="J116" s="93">
        <f t="shared" si="3"/>
        <v>8666.67</v>
      </c>
    </row>
    <row r="117" spans="1:10" x14ac:dyDescent="0.3">
      <c r="A117" s="7" t="s">
        <v>601</v>
      </c>
      <c r="B117" s="8" t="s">
        <v>602</v>
      </c>
      <c r="C117" s="9" t="s">
        <v>603</v>
      </c>
      <c r="D117" s="94"/>
      <c r="E117" s="94"/>
      <c r="F117" s="94"/>
      <c r="G117" s="94"/>
      <c r="H117" s="94">
        <v>3000</v>
      </c>
      <c r="I117" s="94"/>
      <c r="J117" s="93">
        <f t="shared" si="3"/>
        <v>3000</v>
      </c>
    </row>
    <row r="118" spans="1:10" x14ac:dyDescent="0.3">
      <c r="A118" s="83" t="s">
        <v>532</v>
      </c>
      <c r="B118" s="91" t="s">
        <v>533</v>
      </c>
      <c r="C118" s="9" t="s">
        <v>500</v>
      </c>
      <c r="D118" s="47"/>
      <c r="E118" s="92">
        <v>1666.67</v>
      </c>
      <c r="F118" s="47"/>
      <c r="G118" s="47"/>
      <c r="H118" s="47"/>
      <c r="I118" s="47"/>
      <c r="J118" s="93">
        <f t="shared" si="3"/>
        <v>1666.67</v>
      </c>
    </row>
    <row r="119" spans="1:10" x14ac:dyDescent="0.3">
      <c r="A119" s="83" t="s">
        <v>652</v>
      </c>
      <c r="B119" s="91" t="s">
        <v>174</v>
      </c>
      <c r="C119" s="9" t="s">
        <v>563</v>
      </c>
      <c r="D119" s="47"/>
      <c r="E119" s="47"/>
      <c r="F119" s="47"/>
      <c r="G119" s="92">
        <v>3140</v>
      </c>
      <c r="H119" s="47"/>
      <c r="I119" s="47"/>
      <c r="J119" s="93">
        <f t="shared" si="3"/>
        <v>3140</v>
      </c>
    </row>
    <row r="120" spans="1:10" x14ac:dyDescent="0.3">
      <c r="A120" s="83" t="s">
        <v>548</v>
      </c>
      <c r="B120" s="91" t="s">
        <v>237</v>
      </c>
      <c r="C120" s="9" t="s">
        <v>549</v>
      </c>
      <c r="D120" s="47"/>
      <c r="E120" s="47"/>
      <c r="F120" s="92">
        <v>19200</v>
      </c>
      <c r="G120" s="47"/>
      <c r="H120" s="47"/>
      <c r="I120" s="47"/>
      <c r="J120" s="93">
        <f t="shared" si="3"/>
        <v>19200</v>
      </c>
    </row>
    <row r="121" spans="1:10" x14ac:dyDescent="0.3">
      <c r="A121" s="83" t="s">
        <v>627</v>
      </c>
      <c r="B121" s="91" t="s">
        <v>628</v>
      </c>
      <c r="C121" s="9" t="s">
        <v>629</v>
      </c>
      <c r="D121" s="47"/>
      <c r="E121" s="92">
        <v>1000</v>
      </c>
      <c r="F121" s="47"/>
      <c r="G121" s="47"/>
      <c r="H121" s="47"/>
      <c r="I121" s="47"/>
      <c r="J121" s="93">
        <f t="shared" si="3"/>
        <v>1000</v>
      </c>
    </row>
    <row r="122" spans="1:10" x14ac:dyDescent="0.3">
      <c r="A122" s="83" t="s">
        <v>17</v>
      </c>
      <c r="B122" s="91" t="s">
        <v>18</v>
      </c>
      <c r="C122" s="9" t="s">
        <v>407</v>
      </c>
      <c r="D122" s="92">
        <v>2631.2</v>
      </c>
      <c r="E122" s="47"/>
      <c r="F122" s="47"/>
      <c r="G122" s="47"/>
      <c r="H122" s="47"/>
      <c r="I122" s="47"/>
      <c r="J122" s="93">
        <f t="shared" si="3"/>
        <v>2631.2</v>
      </c>
    </row>
    <row r="123" spans="1:10" x14ac:dyDescent="0.3">
      <c r="A123" s="83" t="s">
        <v>17</v>
      </c>
      <c r="B123" s="91" t="s">
        <v>18</v>
      </c>
      <c r="C123" s="9" t="s">
        <v>407</v>
      </c>
      <c r="D123" s="92">
        <v>1368.8</v>
      </c>
      <c r="E123" s="47"/>
      <c r="F123" s="47"/>
      <c r="G123" s="47"/>
      <c r="H123" s="47"/>
      <c r="I123" s="47"/>
      <c r="J123" s="93">
        <f t="shared" si="3"/>
        <v>1368.8</v>
      </c>
    </row>
    <row r="124" spans="1:10" x14ac:dyDescent="0.3">
      <c r="A124" s="83" t="s">
        <v>17</v>
      </c>
      <c r="B124" s="91" t="s">
        <v>18</v>
      </c>
      <c r="C124" s="9" t="s">
        <v>407</v>
      </c>
      <c r="D124" s="47"/>
      <c r="E124" s="92">
        <v>5000</v>
      </c>
      <c r="F124" s="47"/>
      <c r="G124" s="47"/>
      <c r="H124" s="47"/>
      <c r="I124" s="47"/>
      <c r="J124" s="93">
        <f t="shared" si="3"/>
        <v>5000</v>
      </c>
    </row>
    <row r="125" spans="1:10" x14ac:dyDescent="0.3">
      <c r="A125" s="83" t="s">
        <v>516</v>
      </c>
      <c r="B125" s="91" t="s">
        <v>517</v>
      </c>
      <c r="C125" s="9" t="s">
        <v>407</v>
      </c>
      <c r="D125" s="92">
        <v>2000</v>
      </c>
      <c r="E125" s="47"/>
      <c r="F125" s="47"/>
      <c r="G125" s="47"/>
      <c r="H125" s="47"/>
      <c r="I125" s="47"/>
      <c r="J125" s="93">
        <f t="shared" si="3"/>
        <v>2000</v>
      </c>
    </row>
    <row r="126" spans="1:10" x14ac:dyDescent="0.3">
      <c r="A126" s="83" t="s">
        <v>516</v>
      </c>
      <c r="B126" s="91" t="s">
        <v>517</v>
      </c>
      <c r="C126" s="9" t="s">
        <v>407</v>
      </c>
      <c r="D126" s="92">
        <v>3000</v>
      </c>
      <c r="E126" s="47"/>
      <c r="F126" s="47"/>
      <c r="G126" s="47"/>
      <c r="H126" s="47"/>
      <c r="I126" s="47"/>
      <c r="J126" s="93">
        <f t="shared" si="3"/>
        <v>3000</v>
      </c>
    </row>
    <row r="127" spans="1:10" x14ac:dyDescent="0.3">
      <c r="A127" s="83" t="s">
        <v>516</v>
      </c>
      <c r="B127" s="91" t="s">
        <v>517</v>
      </c>
      <c r="C127" s="9" t="s">
        <v>369</v>
      </c>
      <c r="D127" s="92">
        <v>2000</v>
      </c>
      <c r="E127" s="47"/>
      <c r="F127" s="47"/>
      <c r="G127" s="47"/>
      <c r="H127" s="47"/>
      <c r="I127" s="47"/>
      <c r="J127" s="93">
        <f t="shared" si="3"/>
        <v>2000</v>
      </c>
    </row>
    <row r="128" spans="1:10" x14ac:dyDescent="0.3">
      <c r="A128" s="83" t="s">
        <v>531</v>
      </c>
      <c r="B128" s="91" t="s">
        <v>530</v>
      </c>
      <c r="C128" s="9" t="s">
        <v>407</v>
      </c>
      <c r="D128" s="47"/>
      <c r="E128" s="92">
        <v>1800</v>
      </c>
      <c r="F128" s="47"/>
      <c r="G128" s="47"/>
      <c r="H128" s="47"/>
      <c r="I128" s="47"/>
      <c r="J128" s="93">
        <f t="shared" si="3"/>
        <v>1800</v>
      </c>
    </row>
    <row r="129" spans="1:10" x14ac:dyDescent="0.3">
      <c r="A129" s="83" t="s">
        <v>491</v>
      </c>
      <c r="B129" s="91" t="s">
        <v>52</v>
      </c>
      <c r="C129" s="9" t="s">
        <v>407</v>
      </c>
      <c r="D129" s="92">
        <v>3000</v>
      </c>
      <c r="E129" s="47"/>
      <c r="F129" s="47"/>
      <c r="G129" s="47"/>
      <c r="H129" s="47"/>
      <c r="I129" s="47"/>
      <c r="J129" s="93">
        <f t="shared" si="3"/>
        <v>3000</v>
      </c>
    </row>
    <row r="130" spans="1:10" x14ac:dyDescent="0.3">
      <c r="A130" s="83" t="s">
        <v>491</v>
      </c>
      <c r="B130" s="91" t="s">
        <v>52</v>
      </c>
      <c r="C130" s="9" t="s">
        <v>407</v>
      </c>
      <c r="D130" s="92">
        <v>2000</v>
      </c>
      <c r="E130" s="47"/>
      <c r="F130" s="47"/>
      <c r="G130" s="47"/>
      <c r="H130" s="47"/>
      <c r="I130" s="47"/>
      <c r="J130" s="93">
        <f t="shared" si="3"/>
        <v>2000</v>
      </c>
    </row>
    <row r="131" spans="1:10" x14ac:dyDescent="0.3">
      <c r="A131" s="83" t="s">
        <v>420</v>
      </c>
      <c r="B131" s="91" t="s">
        <v>59</v>
      </c>
      <c r="C131" s="9" t="s">
        <v>407</v>
      </c>
      <c r="D131" s="92">
        <v>2000</v>
      </c>
      <c r="E131" s="47"/>
      <c r="F131" s="47"/>
      <c r="G131" s="47"/>
      <c r="H131" s="47"/>
      <c r="I131" s="47"/>
      <c r="J131" s="93">
        <f t="shared" si="3"/>
        <v>2000</v>
      </c>
    </row>
    <row r="132" spans="1:10" x14ac:dyDescent="0.3">
      <c r="A132" s="83" t="s">
        <v>420</v>
      </c>
      <c r="B132" s="91" t="s">
        <v>59</v>
      </c>
      <c r="C132" s="9" t="s">
        <v>407</v>
      </c>
      <c r="D132" s="92">
        <v>10000</v>
      </c>
      <c r="E132" s="47"/>
      <c r="F132" s="47"/>
      <c r="G132" s="47"/>
      <c r="H132" s="47"/>
      <c r="I132" s="47"/>
      <c r="J132" s="93">
        <f t="shared" ref="J132:J163" si="4">SUM(D132:I132)</f>
        <v>10000</v>
      </c>
    </row>
    <row r="133" spans="1:10" x14ac:dyDescent="0.3">
      <c r="A133" s="7" t="s">
        <v>656</v>
      </c>
      <c r="B133" s="8" t="s">
        <v>54</v>
      </c>
      <c r="C133" s="9" t="s">
        <v>333</v>
      </c>
      <c r="D133" s="94"/>
      <c r="E133" s="94"/>
      <c r="F133" s="94"/>
      <c r="G133" s="95">
        <v>6800</v>
      </c>
      <c r="H133" s="94"/>
      <c r="I133" s="94"/>
      <c r="J133" s="93">
        <f t="shared" si="4"/>
        <v>6800</v>
      </c>
    </row>
    <row r="134" spans="1:10" x14ac:dyDescent="0.3">
      <c r="A134" s="86" t="s">
        <v>621</v>
      </c>
      <c r="B134" s="98" t="s">
        <v>89</v>
      </c>
      <c r="C134" s="15" t="s">
        <v>407</v>
      </c>
      <c r="D134" s="47"/>
      <c r="E134" s="92">
        <v>3000</v>
      </c>
      <c r="F134" s="47"/>
      <c r="G134" s="47"/>
      <c r="H134" s="47"/>
      <c r="I134" s="47"/>
      <c r="J134" s="93">
        <f t="shared" si="4"/>
        <v>3000</v>
      </c>
    </row>
    <row r="135" spans="1:10" x14ac:dyDescent="0.3">
      <c r="A135" s="86" t="s">
        <v>510</v>
      </c>
      <c r="B135" s="98" t="s">
        <v>89</v>
      </c>
      <c r="C135" s="9" t="s">
        <v>407</v>
      </c>
      <c r="D135" s="92">
        <v>4000</v>
      </c>
      <c r="E135" s="47"/>
      <c r="F135" s="47"/>
      <c r="G135" s="47"/>
      <c r="H135" s="47"/>
      <c r="I135" s="47"/>
      <c r="J135" s="93">
        <f t="shared" si="4"/>
        <v>4000</v>
      </c>
    </row>
    <row r="136" spans="1:10" x14ac:dyDescent="0.3">
      <c r="A136" s="83" t="s">
        <v>528</v>
      </c>
      <c r="B136" s="91" t="s">
        <v>422</v>
      </c>
      <c r="C136" s="20" t="s">
        <v>470</v>
      </c>
      <c r="D136" s="47"/>
      <c r="E136" s="92">
        <v>2000</v>
      </c>
      <c r="F136" s="47"/>
      <c r="G136" s="47"/>
      <c r="H136" s="47"/>
      <c r="I136" s="47"/>
      <c r="J136" s="93">
        <f t="shared" si="4"/>
        <v>2000</v>
      </c>
    </row>
    <row r="137" spans="1:10" x14ac:dyDescent="0.3">
      <c r="A137" s="87" t="s">
        <v>622</v>
      </c>
      <c r="B137" s="91" t="s">
        <v>74</v>
      </c>
      <c r="C137" s="9" t="s">
        <v>332</v>
      </c>
      <c r="D137" s="47"/>
      <c r="E137" s="92">
        <v>3000</v>
      </c>
      <c r="F137" s="47"/>
      <c r="G137" s="47"/>
      <c r="H137" s="47"/>
      <c r="I137" s="47"/>
      <c r="J137" s="93">
        <f t="shared" si="4"/>
        <v>3000</v>
      </c>
    </row>
    <row r="138" spans="1:10" x14ac:dyDescent="0.3">
      <c r="A138" s="7" t="s">
        <v>586</v>
      </c>
      <c r="B138" s="8" t="s">
        <v>74</v>
      </c>
      <c r="C138" s="88" t="s">
        <v>407</v>
      </c>
      <c r="D138" s="94"/>
      <c r="E138" s="94"/>
      <c r="F138" s="94"/>
      <c r="G138" s="94"/>
      <c r="H138" s="94"/>
      <c r="I138" s="94">
        <v>5000</v>
      </c>
      <c r="J138" s="93">
        <f t="shared" si="4"/>
        <v>5000</v>
      </c>
    </row>
    <row r="139" spans="1:10" x14ac:dyDescent="0.3">
      <c r="A139" s="90" t="s">
        <v>670</v>
      </c>
      <c r="B139" s="99" t="s">
        <v>489</v>
      </c>
      <c r="C139" s="9" t="s">
        <v>407</v>
      </c>
      <c r="D139" s="92">
        <v>2549.9699999999998</v>
      </c>
      <c r="E139" s="47"/>
      <c r="F139" s="47"/>
      <c r="G139" s="47"/>
      <c r="H139" s="47"/>
      <c r="I139" s="47"/>
      <c r="J139" s="93">
        <f t="shared" si="4"/>
        <v>2549.9699999999998</v>
      </c>
    </row>
    <row r="140" spans="1:10" x14ac:dyDescent="0.3">
      <c r="A140" s="83" t="s">
        <v>514</v>
      </c>
      <c r="B140" s="91" t="s">
        <v>515</v>
      </c>
      <c r="C140" s="9" t="s">
        <v>407</v>
      </c>
      <c r="D140" s="92">
        <v>1500</v>
      </c>
      <c r="E140" s="47"/>
      <c r="F140" s="47"/>
      <c r="G140" s="47"/>
      <c r="H140" s="47"/>
      <c r="I140" s="47"/>
      <c r="J140" s="93">
        <f t="shared" si="4"/>
        <v>1500</v>
      </c>
    </row>
    <row r="141" spans="1:10" x14ac:dyDescent="0.3">
      <c r="A141" s="86" t="s">
        <v>514</v>
      </c>
      <c r="B141" s="98" t="s">
        <v>515</v>
      </c>
      <c r="C141" s="9" t="s">
        <v>407</v>
      </c>
      <c r="D141" s="92">
        <v>5000</v>
      </c>
      <c r="E141" s="47"/>
      <c r="F141" s="47"/>
      <c r="G141" s="47"/>
      <c r="H141" s="47"/>
      <c r="I141" s="47"/>
      <c r="J141" s="93">
        <f t="shared" si="4"/>
        <v>5000</v>
      </c>
    </row>
    <row r="142" spans="1:10" x14ac:dyDescent="0.3">
      <c r="A142" s="83" t="s">
        <v>671</v>
      </c>
      <c r="B142" s="91" t="s">
        <v>489</v>
      </c>
      <c r="C142" s="9" t="s">
        <v>407</v>
      </c>
      <c r="D142" s="92">
        <v>2450.0300000000002</v>
      </c>
      <c r="E142" s="47"/>
      <c r="F142" s="47"/>
      <c r="G142" s="47"/>
      <c r="H142" s="47"/>
      <c r="I142" s="47"/>
      <c r="J142" s="93">
        <f t="shared" si="4"/>
        <v>2450.0300000000002</v>
      </c>
    </row>
    <row r="143" spans="1:10" x14ac:dyDescent="0.3">
      <c r="A143" s="26" t="s">
        <v>658</v>
      </c>
      <c r="B143" s="100" t="s">
        <v>576</v>
      </c>
      <c r="C143" s="9" t="s">
        <v>333</v>
      </c>
      <c r="D143" s="94"/>
      <c r="E143" s="94"/>
      <c r="F143" s="94"/>
      <c r="G143" s="95">
        <v>9000</v>
      </c>
      <c r="H143" s="94"/>
      <c r="I143" s="94"/>
      <c r="J143" s="93">
        <f t="shared" si="4"/>
        <v>9000</v>
      </c>
    </row>
    <row r="144" spans="1:10" x14ac:dyDescent="0.3">
      <c r="A144" s="83" t="s">
        <v>511</v>
      </c>
      <c r="B144" s="91" t="s">
        <v>512</v>
      </c>
      <c r="C144" s="9" t="s">
        <v>407</v>
      </c>
      <c r="D144" s="92">
        <v>2000</v>
      </c>
      <c r="E144" s="47"/>
      <c r="F144" s="47"/>
      <c r="G144" s="47"/>
      <c r="H144" s="47"/>
      <c r="I144" s="47"/>
      <c r="J144" s="93">
        <f t="shared" si="4"/>
        <v>2000</v>
      </c>
    </row>
    <row r="145" spans="1:10" x14ac:dyDescent="0.3">
      <c r="A145" s="83" t="s">
        <v>511</v>
      </c>
      <c r="B145" s="91" t="s">
        <v>512</v>
      </c>
      <c r="C145" s="9" t="s">
        <v>407</v>
      </c>
      <c r="D145" s="92">
        <v>3000</v>
      </c>
      <c r="E145" s="47"/>
      <c r="F145" s="47"/>
      <c r="G145" s="47"/>
      <c r="H145" s="47"/>
      <c r="I145" s="47"/>
      <c r="J145" s="93">
        <f t="shared" si="4"/>
        <v>3000</v>
      </c>
    </row>
    <row r="146" spans="1:10" x14ac:dyDescent="0.3">
      <c r="A146" s="86" t="s">
        <v>511</v>
      </c>
      <c r="B146" s="98" t="s">
        <v>616</v>
      </c>
      <c r="C146" s="9" t="s">
        <v>407</v>
      </c>
      <c r="D146" s="92">
        <v>2000</v>
      </c>
      <c r="E146" s="47"/>
      <c r="F146" s="47"/>
      <c r="G146" s="47"/>
      <c r="H146" s="47"/>
      <c r="I146" s="47"/>
      <c r="J146" s="93">
        <f t="shared" si="4"/>
        <v>2000</v>
      </c>
    </row>
    <row r="147" spans="1:10" x14ac:dyDescent="0.3">
      <c r="A147" s="83" t="s">
        <v>551</v>
      </c>
      <c r="B147" s="91" t="s">
        <v>552</v>
      </c>
      <c r="C147" s="9" t="s">
        <v>553</v>
      </c>
      <c r="D147" s="92">
        <v>2680</v>
      </c>
      <c r="E147" s="47"/>
      <c r="F147" s="47"/>
      <c r="G147" s="47"/>
      <c r="H147" s="47"/>
      <c r="I147" s="47"/>
      <c r="J147" s="93">
        <f t="shared" si="4"/>
        <v>2680</v>
      </c>
    </row>
    <row r="148" spans="1:10" x14ac:dyDescent="0.3">
      <c r="A148" s="83" t="s">
        <v>486</v>
      </c>
      <c r="B148" s="91" t="s">
        <v>427</v>
      </c>
      <c r="C148" s="9" t="s">
        <v>472</v>
      </c>
      <c r="D148" s="92">
        <v>633.35</v>
      </c>
      <c r="E148" s="47"/>
      <c r="F148" s="47"/>
      <c r="G148" s="47"/>
      <c r="H148" s="47"/>
      <c r="I148" s="47"/>
      <c r="J148" s="93">
        <f t="shared" si="4"/>
        <v>633.35</v>
      </c>
    </row>
    <row r="149" spans="1:10" x14ac:dyDescent="0.3">
      <c r="A149" s="83" t="s">
        <v>486</v>
      </c>
      <c r="B149" s="91" t="s">
        <v>427</v>
      </c>
      <c r="C149" s="9" t="s">
        <v>472</v>
      </c>
      <c r="D149" s="47"/>
      <c r="E149" s="92">
        <v>2000</v>
      </c>
      <c r="F149" s="47"/>
      <c r="G149" s="47"/>
      <c r="H149" s="47"/>
      <c r="I149" s="47"/>
      <c r="J149" s="93">
        <f t="shared" si="4"/>
        <v>2000</v>
      </c>
    </row>
    <row r="150" spans="1:10" x14ac:dyDescent="0.3">
      <c r="A150" s="87" t="s">
        <v>613</v>
      </c>
      <c r="B150" s="91" t="s">
        <v>427</v>
      </c>
      <c r="C150" s="9" t="s">
        <v>472</v>
      </c>
      <c r="D150" s="92">
        <v>1366.65</v>
      </c>
      <c r="E150" s="47"/>
      <c r="F150" s="47"/>
      <c r="G150" s="47"/>
      <c r="H150" s="47"/>
      <c r="I150" s="47"/>
      <c r="J150" s="93">
        <f t="shared" si="4"/>
        <v>1366.65</v>
      </c>
    </row>
    <row r="151" spans="1:10" x14ac:dyDescent="0.3">
      <c r="A151" s="83" t="s">
        <v>534</v>
      </c>
      <c r="B151" s="91" t="s">
        <v>430</v>
      </c>
      <c r="C151" s="9" t="s">
        <v>407</v>
      </c>
      <c r="D151" s="47"/>
      <c r="E151" s="92">
        <v>3000</v>
      </c>
      <c r="F151" s="47"/>
      <c r="G151" s="47"/>
      <c r="H151" s="47"/>
      <c r="I151" s="47"/>
      <c r="J151" s="93">
        <f t="shared" si="4"/>
        <v>3000</v>
      </c>
    </row>
    <row r="152" spans="1:10" x14ac:dyDescent="0.3">
      <c r="A152" s="86" t="s">
        <v>618</v>
      </c>
      <c r="B152" s="98" t="s">
        <v>520</v>
      </c>
      <c r="C152" s="9" t="s">
        <v>407</v>
      </c>
      <c r="D152" s="92">
        <v>1666.66</v>
      </c>
      <c r="E152" s="47"/>
      <c r="F152" s="47"/>
      <c r="G152" s="47"/>
      <c r="H152" s="47"/>
      <c r="I152" s="47"/>
      <c r="J152" s="93">
        <f t="shared" si="4"/>
        <v>1666.66</v>
      </c>
    </row>
    <row r="153" spans="1:10" x14ac:dyDescent="0.3">
      <c r="A153" s="83" t="s">
        <v>519</v>
      </c>
      <c r="B153" s="91" t="s">
        <v>520</v>
      </c>
      <c r="C153" s="9" t="s">
        <v>407</v>
      </c>
      <c r="D153" s="92">
        <v>3333.34</v>
      </c>
      <c r="E153" s="47"/>
      <c r="F153" s="47"/>
      <c r="G153" s="47"/>
      <c r="H153" s="47"/>
      <c r="I153" s="47"/>
      <c r="J153" s="93">
        <f t="shared" si="4"/>
        <v>3333.34</v>
      </c>
    </row>
    <row r="154" spans="1:10" x14ac:dyDescent="0.3">
      <c r="A154" s="86" t="s">
        <v>619</v>
      </c>
      <c r="B154" s="101" t="s">
        <v>116</v>
      </c>
      <c r="C154" s="9" t="s">
        <v>407</v>
      </c>
      <c r="D154" s="47"/>
      <c r="E154" s="92">
        <v>6000</v>
      </c>
      <c r="F154" s="47"/>
      <c r="G154" s="47"/>
      <c r="H154" s="47"/>
      <c r="I154" s="47"/>
      <c r="J154" s="93">
        <f t="shared" si="4"/>
        <v>6000</v>
      </c>
    </row>
    <row r="155" spans="1:10" x14ac:dyDescent="0.3">
      <c r="A155" s="7" t="s">
        <v>589</v>
      </c>
      <c r="B155" s="8" t="s">
        <v>63</v>
      </c>
      <c r="C155" s="9" t="s">
        <v>332</v>
      </c>
      <c r="D155" s="94"/>
      <c r="E155" s="94"/>
      <c r="F155" s="94"/>
      <c r="G155" s="94"/>
      <c r="H155" s="94"/>
      <c r="I155" s="94">
        <v>4000</v>
      </c>
      <c r="J155" s="93">
        <f t="shared" si="4"/>
        <v>4000</v>
      </c>
    </row>
    <row r="156" spans="1:10" x14ac:dyDescent="0.3">
      <c r="A156" s="86" t="s">
        <v>438</v>
      </c>
      <c r="B156" s="98" t="s">
        <v>439</v>
      </c>
      <c r="C156" s="9" t="s">
        <v>630</v>
      </c>
      <c r="D156" s="47"/>
      <c r="E156" s="92">
        <v>3000</v>
      </c>
      <c r="F156" s="47"/>
      <c r="G156" s="47"/>
      <c r="H156" s="47"/>
      <c r="I156" s="47"/>
      <c r="J156" s="93">
        <f t="shared" si="4"/>
        <v>3000</v>
      </c>
    </row>
    <row r="157" spans="1:10" x14ac:dyDescent="0.3">
      <c r="A157" s="86" t="s">
        <v>561</v>
      </c>
      <c r="B157" s="98" t="s">
        <v>562</v>
      </c>
      <c r="C157" s="9" t="s">
        <v>407</v>
      </c>
      <c r="D157" s="92">
        <v>3500</v>
      </c>
      <c r="E157" s="47"/>
      <c r="F157" s="47"/>
      <c r="G157" s="47"/>
      <c r="H157" s="47"/>
      <c r="I157" s="47"/>
      <c r="J157" s="93">
        <f t="shared" si="4"/>
        <v>3500</v>
      </c>
    </row>
    <row r="158" spans="1:10" x14ac:dyDescent="0.3">
      <c r="A158" s="86" t="s">
        <v>561</v>
      </c>
      <c r="B158" s="98" t="s">
        <v>562</v>
      </c>
      <c r="C158" s="9" t="s">
        <v>407</v>
      </c>
      <c r="D158" s="92">
        <v>1500</v>
      </c>
      <c r="E158" s="47"/>
      <c r="F158" s="47"/>
      <c r="G158" s="47"/>
      <c r="H158" s="47"/>
      <c r="I158" s="47"/>
      <c r="J158" s="93">
        <f t="shared" si="4"/>
        <v>1500</v>
      </c>
    </row>
    <row r="159" spans="1:10" x14ac:dyDescent="0.3">
      <c r="A159" s="83" t="s">
        <v>440</v>
      </c>
      <c r="B159" s="91" t="s">
        <v>441</v>
      </c>
      <c r="C159" s="9" t="s">
        <v>330</v>
      </c>
      <c r="D159" s="92">
        <v>3401.05</v>
      </c>
      <c r="E159" s="47"/>
      <c r="F159" s="47"/>
      <c r="G159" s="47"/>
      <c r="H159" s="47"/>
      <c r="I159" s="47"/>
      <c r="J159" s="93">
        <f t="shared" si="4"/>
        <v>3401.05</v>
      </c>
    </row>
    <row r="160" spans="1:10" x14ac:dyDescent="0.3">
      <c r="A160" s="86" t="s">
        <v>440</v>
      </c>
      <c r="B160" s="98" t="s">
        <v>441</v>
      </c>
      <c r="C160" s="9" t="s">
        <v>330</v>
      </c>
      <c r="D160" s="47"/>
      <c r="E160" s="92">
        <v>2000</v>
      </c>
      <c r="F160" s="47"/>
      <c r="G160" s="47"/>
      <c r="H160" s="47"/>
      <c r="I160" s="47"/>
      <c r="J160" s="93">
        <f t="shared" si="4"/>
        <v>2000</v>
      </c>
    </row>
    <row r="161" spans="1:10" x14ac:dyDescent="0.3">
      <c r="A161" s="86" t="s">
        <v>550</v>
      </c>
      <c r="B161" s="98" t="s">
        <v>443</v>
      </c>
      <c r="C161" s="9" t="s">
        <v>338</v>
      </c>
      <c r="D161" s="92">
        <v>2000</v>
      </c>
      <c r="E161" s="47"/>
      <c r="F161" s="47"/>
      <c r="G161" s="47"/>
      <c r="H161" s="47"/>
      <c r="I161" s="47"/>
      <c r="J161" s="93">
        <f t="shared" si="4"/>
        <v>2000</v>
      </c>
    </row>
    <row r="162" spans="1:10" x14ac:dyDescent="0.3">
      <c r="A162" s="83" t="s">
        <v>504</v>
      </c>
      <c r="B162" s="98" t="s">
        <v>505</v>
      </c>
      <c r="C162" s="9" t="s">
        <v>407</v>
      </c>
      <c r="D162" s="47"/>
      <c r="E162" s="92">
        <v>3000</v>
      </c>
      <c r="F162" s="47"/>
      <c r="G162" s="47"/>
      <c r="H162" s="47"/>
      <c r="I162" s="47"/>
      <c r="J162" s="93">
        <f t="shared" si="4"/>
        <v>3000</v>
      </c>
    </row>
    <row r="163" spans="1:10" x14ac:dyDescent="0.3">
      <c r="A163" s="86" t="s">
        <v>692</v>
      </c>
      <c r="B163" s="98" t="s">
        <v>229</v>
      </c>
      <c r="C163" s="9" t="s">
        <v>407</v>
      </c>
      <c r="D163" s="47"/>
      <c r="E163" s="47"/>
      <c r="F163" s="47"/>
      <c r="G163" s="92">
        <v>7865</v>
      </c>
      <c r="H163" s="47"/>
      <c r="I163" s="47"/>
      <c r="J163" s="93">
        <f t="shared" si="4"/>
        <v>7865</v>
      </c>
    </row>
    <row r="164" spans="1:10" x14ac:dyDescent="0.3">
      <c r="A164" s="7" t="s">
        <v>678</v>
      </c>
      <c r="B164" s="8" t="s">
        <v>74</v>
      </c>
      <c r="C164" s="9" t="s">
        <v>407</v>
      </c>
      <c r="D164" s="94"/>
      <c r="E164" s="94"/>
      <c r="F164" s="94"/>
      <c r="G164" s="95">
        <v>70254</v>
      </c>
      <c r="H164" s="94"/>
      <c r="I164" s="94"/>
      <c r="J164" s="93">
        <f t="shared" ref="J164:J180" si="5">SUM(D164:I164)</f>
        <v>70254</v>
      </c>
    </row>
    <row r="165" spans="1:10" x14ac:dyDescent="0.3">
      <c r="A165" s="83" t="s">
        <v>559</v>
      </c>
      <c r="B165" s="91" t="s">
        <v>74</v>
      </c>
      <c r="C165" s="9" t="s">
        <v>332</v>
      </c>
      <c r="D165" s="92">
        <v>22248</v>
      </c>
      <c r="E165" s="47"/>
      <c r="F165" s="47"/>
      <c r="G165" s="47"/>
      <c r="H165" s="47"/>
      <c r="I165" s="47"/>
      <c r="J165" s="93">
        <f t="shared" si="5"/>
        <v>22248</v>
      </c>
    </row>
    <row r="166" spans="1:10" x14ac:dyDescent="0.3">
      <c r="A166" s="86" t="s">
        <v>615</v>
      </c>
      <c r="B166" s="98" t="s">
        <v>74</v>
      </c>
      <c r="C166" s="9" t="s">
        <v>407</v>
      </c>
      <c r="D166" s="92">
        <v>47752</v>
      </c>
      <c r="E166" s="47"/>
      <c r="F166" s="47"/>
      <c r="G166" s="47"/>
      <c r="H166" s="47"/>
      <c r="I166" s="47"/>
      <c r="J166" s="93">
        <f t="shared" si="5"/>
        <v>47752</v>
      </c>
    </row>
    <row r="167" spans="1:10" x14ac:dyDescent="0.3">
      <c r="A167" s="7" t="s">
        <v>680</v>
      </c>
      <c r="B167" s="8" t="s">
        <v>258</v>
      </c>
      <c r="C167" s="9" t="s">
        <v>477</v>
      </c>
      <c r="D167" s="94"/>
      <c r="E167" s="94"/>
      <c r="F167" s="94"/>
      <c r="G167" s="95">
        <v>5406</v>
      </c>
      <c r="H167" s="94"/>
      <c r="I167" s="94"/>
      <c r="J167" s="93">
        <f t="shared" si="5"/>
        <v>5406</v>
      </c>
    </row>
    <row r="168" spans="1:10" x14ac:dyDescent="0.3">
      <c r="A168" s="83" t="s">
        <v>675</v>
      </c>
      <c r="B168" s="91" t="s">
        <v>267</v>
      </c>
      <c r="C168" s="9" t="s">
        <v>366</v>
      </c>
      <c r="D168" s="47"/>
      <c r="E168" s="47"/>
      <c r="F168" s="47"/>
      <c r="G168" s="92">
        <v>5611</v>
      </c>
      <c r="H168" s="47"/>
      <c r="I168" s="47"/>
      <c r="J168" s="93">
        <f t="shared" si="5"/>
        <v>5611</v>
      </c>
    </row>
    <row r="169" spans="1:10" x14ac:dyDescent="0.3">
      <c r="A169" s="84" t="s">
        <v>683</v>
      </c>
      <c r="B169" s="61" t="s">
        <v>260</v>
      </c>
      <c r="C169" s="9" t="s">
        <v>330</v>
      </c>
      <c r="D169" s="94"/>
      <c r="E169" s="94"/>
      <c r="F169" s="94"/>
      <c r="G169" s="95">
        <v>8691</v>
      </c>
      <c r="H169" s="94"/>
      <c r="I169" s="94"/>
      <c r="J169" s="93">
        <f t="shared" si="5"/>
        <v>8691</v>
      </c>
    </row>
    <row r="170" spans="1:10" x14ac:dyDescent="0.3">
      <c r="A170" s="83" t="s">
        <v>661</v>
      </c>
      <c r="B170" s="91" t="s">
        <v>136</v>
      </c>
      <c r="C170" s="9" t="s">
        <v>407</v>
      </c>
      <c r="D170" s="47"/>
      <c r="E170" s="47"/>
      <c r="F170" s="47"/>
      <c r="G170" s="92">
        <v>20000</v>
      </c>
      <c r="H170" s="47"/>
      <c r="I170" s="47"/>
      <c r="J170" s="93">
        <f t="shared" si="5"/>
        <v>20000</v>
      </c>
    </row>
    <row r="171" spans="1:10" x14ac:dyDescent="0.3">
      <c r="A171" s="7" t="s">
        <v>639</v>
      </c>
      <c r="B171" s="8" t="s">
        <v>269</v>
      </c>
      <c r="C171" s="9" t="s">
        <v>450</v>
      </c>
      <c r="D171" s="94"/>
      <c r="E171" s="94"/>
      <c r="F171" s="94"/>
      <c r="G171" s="95">
        <v>7475</v>
      </c>
      <c r="H171" s="94"/>
      <c r="I171" s="94"/>
      <c r="J171" s="93">
        <f t="shared" si="5"/>
        <v>7475</v>
      </c>
    </row>
    <row r="172" spans="1:10" x14ac:dyDescent="0.3">
      <c r="A172" s="86" t="s">
        <v>679</v>
      </c>
      <c r="B172" s="98" t="s">
        <v>256</v>
      </c>
      <c r="C172" s="9" t="s">
        <v>407</v>
      </c>
      <c r="D172" s="47"/>
      <c r="E172" s="47"/>
      <c r="F172" s="47"/>
      <c r="G172" s="92">
        <v>189421</v>
      </c>
      <c r="H172" s="47"/>
      <c r="I172" s="47"/>
      <c r="J172" s="93">
        <f t="shared" si="5"/>
        <v>189421</v>
      </c>
    </row>
    <row r="173" spans="1:10" x14ac:dyDescent="0.3">
      <c r="A173" s="83" t="s">
        <v>682</v>
      </c>
      <c r="B173" s="91" t="s">
        <v>575</v>
      </c>
      <c r="C173" s="9" t="s">
        <v>448</v>
      </c>
      <c r="D173" s="47"/>
      <c r="E173" s="47"/>
      <c r="F173" s="47"/>
      <c r="G173" s="92">
        <v>3029</v>
      </c>
      <c r="H173" s="47"/>
      <c r="I173" s="47"/>
      <c r="J173" s="93">
        <f t="shared" si="5"/>
        <v>3029</v>
      </c>
    </row>
    <row r="174" spans="1:10" x14ac:dyDescent="0.3">
      <c r="A174" s="83" t="s">
        <v>681</v>
      </c>
      <c r="B174" s="91" t="s">
        <v>272</v>
      </c>
      <c r="C174" s="9" t="s">
        <v>452</v>
      </c>
      <c r="D174" s="47"/>
      <c r="E174" s="47"/>
      <c r="F174" s="47"/>
      <c r="G174" s="92">
        <v>2683</v>
      </c>
      <c r="H174" s="47"/>
      <c r="I174" s="47"/>
      <c r="J174" s="93">
        <f t="shared" si="5"/>
        <v>2683</v>
      </c>
    </row>
    <row r="175" spans="1:10" x14ac:dyDescent="0.3">
      <c r="A175" s="23" t="s">
        <v>662</v>
      </c>
      <c r="B175" s="8" t="s">
        <v>460</v>
      </c>
      <c r="C175" s="9" t="s">
        <v>330</v>
      </c>
      <c r="D175" s="94"/>
      <c r="E175" s="94"/>
      <c r="F175" s="94"/>
      <c r="G175" s="95">
        <v>20640</v>
      </c>
      <c r="H175" s="94"/>
      <c r="I175" s="94"/>
      <c r="J175" s="93">
        <f t="shared" si="5"/>
        <v>20640</v>
      </c>
    </row>
    <row r="176" spans="1:10" x14ac:dyDescent="0.3">
      <c r="A176" s="86" t="s">
        <v>276</v>
      </c>
      <c r="B176" s="98" t="s">
        <v>150</v>
      </c>
      <c r="C176" s="9" t="s">
        <v>407</v>
      </c>
      <c r="D176" s="92">
        <v>35000</v>
      </c>
      <c r="E176" s="47"/>
      <c r="F176" s="47"/>
      <c r="G176" s="47"/>
      <c r="H176" s="47"/>
      <c r="I176" s="47"/>
      <c r="J176" s="93">
        <f t="shared" si="5"/>
        <v>35000</v>
      </c>
    </row>
    <row r="177" spans="1:10" x14ac:dyDescent="0.3">
      <c r="A177" s="83" t="s">
        <v>637</v>
      </c>
      <c r="B177" s="91" t="s">
        <v>150</v>
      </c>
      <c r="C177" s="9" t="s">
        <v>407</v>
      </c>
      <c r="D177" s="47"/>
      <c r="E177" s="47"/>
      <c r="F177" s="47"/>
      <c r="G177" s="92">
        <v>14355</v>
      </c>
      <c r="H177" s="47"/>
      <c r="I177" s="47"/>
      <c r="J177" s="93">
        <f t="shared" si="5"/>
        <v>14355</v>
      </c>
    </row>
    <row r="178" spans="1:10" x14ac:dyDescent="0.3">
      <c r="A178" s="86" t="s">
        <v>638</v>
      </c>
      <c r="B178" s="98" t="s">
        <v>150</v>
      </c>
      <c r="C178" s="9" t="s">
        <v>407</v>
      </c>
      <c r="D178" s="47"/>
      <c r="E178" s="47"/>
      <c r="F178" s="47"/>
      <c r="G178" s="92">
        <v>89634</v>
      </c>
      <c r="H178" s="47"/>
      <c r="I178" s="47"/>
      <c r="J178" s="93">
        <f t="shared" si="5"/>
        <v>89634</v>
      </c>
    </row>
    <row r="179" spans="1:10" x14ac:dyDescent="0.3">
      <c r="A179" s="83" t="s">
        <v>677</v>
      </c>
      <c r="B179" s="91" t="s">
        <v>464</v>
      </c>
      <c r="C179" s="9" t="s">
        <v>448</v>
      </c>
      <c r="D179" s="47"/>
      <c r="E179" s="47"/>
      <c r="F179" s="47"/>
      <c r="G179" s="92">
        <v>5305</v>
      </c>
      <c r="H179" s="47"/>
      <c r="I179" s="47"/>
      <c r="J179" s="93">
        <f t="shared" si="5"/>
        <v>5305</v>
      </c>
    </row>
    <row r="180" spans="1:10" x14ac:dyDescent="0.3">
      <c r="A180" s="89" t="s">
        <v>642</v>
      </c>
      <c r="B180" s="64" t="s">
        <v>262</v>
      </c>
      <c r="C180" s="9" t="s">
        <v>338</v>
      </c>
      <c r="D180" s="94"/>
      <c r="E180" s="94"/>
      <c r="F180" s="94"/>
      <c r="G180" s="95">
        <v>9096</v>
      </c>
      <c r="H180" s="94"/>
      <c r="I180" s="94"/>
      <c r="J180" s="93">
        <f t="shared" si="5"/>
        <v>9096</v>
      </c>
    </row>
    <row r="181" spans="1:10" x14ac:dyDescent="0.3">
      <c r="A181" s="69"/>
      <c r="B181" s="68"/>
      <c r="C181" s="9"/>
      <c r="D181" s="96"/>
      <c r="E181" s="96"/>
      <c r="F181" s="96"/>
      <c r="G181" s="94"/>
      <c r="H181" s="94"/>
      <c r="I181" s="94"/>
      <c r="J181" s="93">
        <f t="shared" ref="J181" si="6">SUM(D181:I181)</f>
        <v>0</v>
      </c>
    </row>
    <row r="182" spans="1:10" x14ac:dyDescent="0.3">
      <c r="A182" s="118" t="s">
        <v>484</v>
      </c>
      <c r="B182" s="119"/>
      <c r="C182" s="119"/>
      <c r="D182" s="102">
        <f t="shared" ref="D182:J182" si="7">SUM(D4:D181)</f>
        <v>243568.05</v>
      </c>
      <c r="E182" s="102">
        <f t="shared" si="7"/>
        <v>143656.68</v>
      </c>
      <c r="F182" s="102">
        <f t="shared" si="7"/>
        <v>151586.47999999998</v>
      </c>
      <c r="G182" s="102">
        <f t="shared" si="7"/>
        <v>692249.67</v>
      </c>
      <c r="H182" s="102">
        <f t="shared" si="7"/>
        <v>120391.942</v>
      </c>
      <c r="I182" s="102">
        <f t="shared" si="7"/>
        <v>29000</v>
      </c>
      <c r="J182" s="102">
        <f t="shared" si="7"/>
        <v>1380452.8220000002</v>
      </c>
    </row>
  </sheetData>
  <autoFilter ref="A2:J182" xr:uid="{00000000-0001-0000-0200-000000000000}">
    <filterColumn colId="3" showButton="0"/>
    <filterColumn colId="4" showButton="0"/>
    <filterColumn colId="7" showButton="0"/>
  </autoFilter>
  <sortState xmlns:xlrd2="http://schemas.microsoft.com/office/spreadsheetml/2017/richdata2" ref="A4:J180">
    <sortCondition ref="A4"/>
  </sortState>
  <mergeCells count="9">
    <mergeCell ref="H1:I1"/>
    <mergeCell ref="J1:J3"/>
    <mergeCell ref="H2:I2"/>
    <mergeCell ref="D1:F1"/>
    <mergeCell ref="D2:F2"/>
    <mergeCell ref="A182:C182"/>
    <mergeCell ref="A1:A3"/>
    <mergeCell ref="B1:B3"/>
    <mergeCell ref="C1:C3"/>
  </mergeCells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91C9D-46B6-419F-84F1-40829C4F3452}">
  <dimension ref="A1:I138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sqref="A1:F3"/>
    </sheetView>
  </sheetViews>
  <sheetFormatPr defaultRowHeight="13.2" x14ac:dyDescent="0.25"/>
  <cols>
    <col min="1" max="1" width="95.6640625" bestFit="1" customWidth="1"/>
    <col min="2" max="2" width="18.21875" bestFit="1" customWidth="1"/>
    <col min="3" max="3" width="30.44140625" bestFit="1" customWidth="1"/>
    <col min="4" max="4" width="22.5546875" bestFit="1" customWidth="1"/>
    <col min="5" max="5" width="28.21875" customWidth="1"/>
    <col min="6" max="6" width="29" customWidth="1"/>
    <col min="7" max="7" width="25.44140625" customWidth="1"/>
    <col min="8" max="8" width="25.77734375" customWidth="1"/>
    <col min="9" max="9" width="16.33203125" customWidth="1"/>
  </cols>
  <sheetData>
    <row r="1" spans="1:9" ht="13.8" x14ac:dyDescent="0.25">
      <c r="A1" s="120" t="s">
        <v>2</v>
      </c>
      <c r="B1" s="113" t="s">
        <v>3</v>
      </c>
      <c r="C1" s="115" t="s">
        <v>4</v>
      </c>
      <c r="D1" s="107" t="s">
        <v>5</v>
      </c>
      <c r="E1" s="123"/>
      <c r="F1" s="123"/>
      <c r="G1" s="2" t="s">
        <v>6</v>
      </c>
      <c r="H1" s="2" t="s">
        <v>7</v>
      </c>
      <c r="I1" s="126" t="s">
        <v>8</v>
      </c>
    </row>
    <row r="2" spans="1:9" ht="13.8" x14ac:dyDescent="0.25">
      <c r="A2" s="120"/>
      <c r="B2" s="113"/>
      <c r="C2" s="115"/>
      <c r="D2" s="107" t="s">
        <v>9</v>
      </c>
      <c r="E2" s="123"/>
      <c r="F2" s="123"/>
      <c r="G2" s="2" t="s">
        <v>10</v>
      </c>
      <c r="H2" s="2" t="s">
        <v>11</v>
      </c>
      <c r="I2" s="126"/>
    </row>
    <row r="3" spans="1:9" ht="13.8" x14ac:dyDescent="0.3">
      <c r="A3" s="120"/>
      <c r="B3" s="113"/>
      <c r="C3" s="115"/>
      <c r="D3" s="127" t="s">
        <v>557</v>
      </c>
      <c r="E3" s="5" t="s">
        <v>694</v>
      </c>
      <c r="F3" s="5" t="s">
        <v>518</v>
      </c>
      <c r="G3" s="5" t="s">
        <v>15</v>
      </c>
      <c r="H3" s="5" t="s">
        <v>286</v>
      </c>
      <c r="I3" s="126"/>
    </row>
    <row r="4" spans="1:9" x14ac:dyDescent="0.25">
      <c r="A4" s="124" t="s">
        <v>825</v>
      </c>
      <c r="B4" s="124" t="s">
        <v>212</v>
      </c>
      <c r="C4" s="124" t="s">
        <v>141</v>
      </c>
      <c r="D4" s="128"/>
      <c r="E4" s="124"/>
      <c r="F4" s="124"/>
      <c r="G4" s="125">
        <v>5400</v>
      </c>
      <c r="H4" s="124"/>
      <c r="I4" s="125">
        <f>SUM(D4:H4)</f>
        <v>5400</v>
      </c>
    </row>
    <row r="5" spans="1:9" x14ac:dyDescent="0.25">
      <c r="A5" s="124" t="s">
        <v>832</v>
      </c>
      <c r="B5" s="124" t="s">
        <v>833</v>
      </c>
      <c r="C5" s="124" t="s">
        <v>834</v>
      </c>
      <c r="D5" s="128"/>
      <c r="E5" s="124"/>
      <c r="F5" s="124"/>
      <c r="G5" s="125">
        <v>6480</v>
      </c>
      <c r="H5" s="124"/>
      <c r="I5" s="125">
        <f t="shared" ref="I5:I68" si="0">SUM(D5:H5)</f>
        <v>6480</v>
      </c>
    </row>
    <row r="6" spans="1:9" x14ac:dyDescent="0.25">
      <c r="A6" s="124" t="s">
        <v>775</v>
      </c>
      <c r="B6" s="124" t="s">
        <v>150</v>
      </c>
      <c r="C6" s="124" t="s">
        <v>407</v>
      </c>
      <c r="D6" s="128"/>
      <c r="E6" s="124"/>
      <c r="F6" s="124"/>
      <c r="G6" s="125">
        <v>9396</v>
      </c>
      <c r="H6" s="124"/>
      <c r="I6" s="125">
        <f t="shared" si="0"/>
        <v>9396</v>
      </c>
    </row>
    <row r="7" spans="1:9" x14ac:dyDescent="0.25">
      <c r="A7" s="124" t="s">
        <v>727</v>
      </c>
      <c r="B7" s="124" t="s">
        <v>416</v>
      </c>
      <c r="C7" s="124" t="s">
        <v>333</v>
      </c>
      <c r="D7" s="129">
        <v>2000</v>
      </c>
      <c r="E7" s="124"/>
      <c r="F7" s="124"/>
      <c r="G7" s="124"/>
      <c r="H7" s="124"/>
      <c r="I7" s="125">
        <f t="shared" si="0"/>
        <v>2000</v>
      </c>
    </row>
    <row r="8" spans="1:9" x14ac:dyDescent="0.25">
      <c r="A8" s="124" t="s">
        <v>776</v>
      </c>
      <c r="B8" s="124" t="s">
        <v>102</v>
      </c>
      <c r="C8" s="124" t="s">
        <v>481</v>
      </c>
      <c r="D8" s="128"/>
      <c r="E8" s="124"/>
      <c r="F8" s="124"/>
      <c r="G8" s="125">
        <v>4514.3999999999996</v>
      </c>
      <c r="H8" s="124"/>
      <c r="I8" s="125">
        <f t="shared" si="0"/>
        <v>4514.3999999999996</v>
      </c>
    </row>
    <row r="9" spans="1:9" x14ac:dyDescent="0.25">
      <c r="A9" s="124" t="s">
        <v>777</v>
      </c>
      <c r="B9" s="124" t="s">
        <v>29</v>
      </c>
      <c r="C9" s="124" t="s">
        <v>407</v>
      </c>
      <c r="D9" s="128"/>
      <c r="E9" s="124"/>
      <c r="F9" s="124"/>
      <c r="G9" s="125">
        <v>9432</v>
      </c>
      <c r="H9" s="124"/>
      <c r="I9" s="125">
        <f t="shared" si="0"/>
        <v>9432</v>
      </c>
    </row>
    <row r="10" spans="1:9" x14ac:dyDescent="0.25">
      <c r="A10" s="124" t="s">
        <v>756</v>
      </c>
      <c r="B10" s="124" t="s">
        <v>322</v>
      </c>
      <c r="C10" s="124" t="s">
        <v>477</v>
      </c>
      <c r="D10" s="129">
        <v>1500</v>
      </c>
      <c r="E10" s="124"/>
      <c r="F10" s="124"/>
      <c r="G10" s="124"/>
      <c r="H10" s="124"/>
      <c r="I10" s="125">
        <f t="shared" si="0"/>
        <v>1500</v>
      </c>
    </row>
    <row r="11" spans="1:9" x14ac:dyDescent="0.25">
      <c r="A11" s="124" t="s">
        <v>846</v>
      </c>
      <c r="B11" s="124" t="s">
        <v>847</v>
      </c>
      <c r="C11" s="124" t="s">
        <v>834</v>
      </c>
      <c r="D11" s="128"/>
      <c r="E11" s="124"/>
      <c r="F11" s="124"/>
      <c r="G11" s="125">
        <v>3324.15</v>
      </c>
      <c r="H11" s="124"/>
      <c r="I11" s="125">
        <f t="shared" si="0"/>
        <v>3324.15</v>
      </c>
    </row>
    <row r="12" spans="1:9" x14ac:dyDescent="0.25">
      <c r="A12" s="124" t="s">
        <v>779</v>
      </c>
      <c r="B12" s="124" t="s">
        <v>358</v>
      </c>
      <c r="C12" s="124" t="s">
        <v>482</v>
      </c>
      <c r="D12" s="128"/>
      <c r="E12" s="124"/>
      <c r="F12" s="124"/>
      <c r="G12" s="125">
        <v>1833.3</v>
      </c>
      <c r="H12" s="124"/>
      <c r="I12" s="125">
        <f t="shared" si="0"/>
        <v>1833.3</v>
      </c>
    </row>
    <row r="13" spans="1:9" x14ac:dyDescent="0.25">
      <c r="A13" s="124" t="s">
        <v>778</v>
      </c>
      <c r="B13" s="124" t="s">
        <v>35</v>
      </c>
      <c r="C13" s="124" t="s">
        <v>470</v>
      </c>
      <c r="D13" s="128"/>
      <c r="E13" s="124"/>
      <c r="F13" s="124"/>
      <c r="G13" s="125">
        <v>916.65</v>
      </c>
      <c r="H13" s="124"/>
      <c r="I13" s="125">
        <f t="shared" si="0"/>
        <v>916.65</v>
      </c>
    </row>
    <row r="14" spans="1:9" x14ac:dyDescent="0.25">
      <c r="A14" s="124" t="s">
        <v>855</v>
      </c>
      <c r="B14" s="124" t="s">
        <v>161</v>
      </c>
      <c r="C14" s="124" t="s">
        <v>856</v>
      </c>
      <c r="D14" s="128"/>
      <c r="E14" s="124"/>
      <c r="F14" s="124"/>
      <c r="G14" s="125">
        <v>793.8</v>
      </c>
      <c r="H14" s="124"/>
      <c r="I14" s="125">
        <f t="shared" si="0"/>
        <v>793.8</v>
      </c>
    </row>
    <row r="15" spans="1:9" x14ac:dyDescent="0.25">
      <c r="A15" s="124" t="s">
        <v>786</v>
      </c>
      <c r="B15" s="124" t="s">
        <v>365</v>
      </c>
      <c r="C15" s="124" t="s">
        <v>366</v>
      </c>
      <c r="D15" s="128"/>
      <c r="E15" s="124"/>
      <c r="F15" s="124"/>
      <c r="G15" s="125">
        <v>5014.8</v>
      </c>
      <c r="H15" s="124"/>
      <c r="I15" s="125">
        <f t="shared" si="0"/>
        <v>5014.8</v>
      </c>
    </row>
    <row r="16" spans="1:9" x14ac:dyDescent="0.25">
      <c r="A16" s="124" t="s">
        <v>746</v>
      </c>
      <c r="B16" s="124" t="s">
        <v>565</v>
      </c>
      <c r="C16" s="124" t="s">
        <v>326</v>
      </c>
      <c r="D16" s="129">
        <v>3000</v>
      </c>
      <c r="E16" s="124"/>
      <c r="F16" s="124"/>
      <c r="G16" s="124"/>
      <c r="H16" s="124"/>
      <c r="I16" s="125">
        <f t="shared" si="0"/>
        <v>3000</v>
      </c>
    </row>
    <row r="17" spans="1:9" x14ac:dyDescent="0.25">
      <c r="A17" s="124" t="s">
        <v>731</v>
      </c>
      <c r="B17" s="124" t="s">
        <v>489</v>
      </c>
      <c r="C17" s="124" t="s">
        <v>407</v>
      </c>
      <c r="D17" s="129">
        <v>4620</v>
      </c>
      <c r="E17" s="124"/>
      <c r="F17" s="124"/>
      <c r="G17" s="124"/>
      <c r="H17" s="124"/>
      <c r="I17" s="125">
        <f t="shared" si="0"/>
        <v>4620</v>
      </c>
    </row>
    <row r="18" spans="1:9" x14ac:dyDescent="0.25">
      <c r="A18" s="124" t="s">
        <v>300</v>
      </c>
      <c r="B18" s="124" t="s">
        <v>301</v>
      </c>
      <c r="C18" s="124" t="s">
        <v>473</v>
      </c>
      <c r="D18" s="129">
        <v>3000</v>
      </c>
      <c r="E18" s="124"/>
      <c r="F18" s="124"/>
      <c r="G18" s="124"/>
      <c r="H18" s="124"/>
      <c r="I18" s="125">
        <f t="shared" si="0"/>
        <v>3000</v>
      </c>
    </row>
    <row r="19" spans="1:9" x14ac:dyDescent="0.25">
      <c r="A19" s="124" t="s">
        <v>736</v>
      </c>
      <c r="B19" s="124" t="s">
        <v>737</v>
      </c>
      <c r="C19" s="124" t="s">
        <v>407</v>
      </c>
      <c r="D19" s="129">
        <v>431.43</v>
      </c>
      <c r="E19" s="124"/>
      <c r="F19" s="124"/>
      <c r="G19" s="124"/>
      <c r="H19" s="124"/>
      <c r="I19" s="125">
        <f t="shared" si="0"/>
        <v>431.43</v>
      </c>
    </row>
    <row r="20" spans="1:9" x14ac:dyDescent="0.25">
      <c r="A20" s="124" t="s">
        <v>854</v>
      </c>
      <c r="B20" s="124" t="s">
        <v>791</v>
      </c>
      <c r="C20" s="124" t="s">
        <v>207</v>
      </c>
      <c r="D20" s="128"/>
      <c r="E20" s="124"/>
      <c r="F20" s="124"/>
      <c r="G20" s="125">
        <v>2592</v>
      </c>
      <c r="H20" s="124"/>
      <c r="I20" s="125">
        <f t="shared" si="0"/>
        <v>2592</v>
      </c>
    </row>
    <row r="21" spans="1:9" x14ac:dyDescent="0.25">
      <c r="A21" s="124" t="s">
        <v>792</v>
      </c>
      <c r="B21" s="124" t="s">
        <v>187</v>
      </c>
      <c r="C21" s="124" t="s">
        <v>407</v>
      </c>
      <c r="D21" s="128"/>
      <c r="E21" s="124"/>
      <c r="F21" s="124"/>
      <c r="G21" s="125">
        <v>5000</v>
      </c>
      <c r="H21" s="124"/>
      <c r="I21" s="125">
        <f t="shared" si="0"/>
        <v>5000</v>
      </c>
    </row>
    <row r="22" spans="1:9" x14ac:dyDescent="0.25">
      <c r="A22" s="124" t="s">
        <v>793</v>
      </c>
      <c r="B22" s="124" t="s">
        <v>189</v>
      </c>
      <c r="C22" s="124" t="s">
        <v>448</v>
      </c>
      <c r="D22" s="128"/>
      <c r="E22" s="124"/>
      <c r="F22" s="124"/>
      <c r="G22" s="125">
        <v>2430</v>
      </c>
      <c r="H22" s="124"/>
      <c r="I22" s="125">
        <f t="shared" si="0"/>
        <v>2430</v>
      </c>
    </row>
    <row r="23" spans="1:9" x14ac:dyDescent="0.25">
      <c r="A23" s="124" t="s">
        <v>754</v>
      </c>
      <c r="B23" s="124" t="s">
        <v>317</v>
      </c>
      <c r="C23" s="124" t="s">
        <v>338</v>
      </c>
      <c r="D23" s="129">
        <v>3000</v>
      </c>
      <c r="E23" s="124"/>
      <c r="F23" s="124"/>
      <c r="G23" s="124"/>
      <c r="H23" s="124"/>
      <c r="I23" s="125">
        <f t="shared" si="0"/>
        <v>3000</v>
      </c>
    </row>
    <row r="24" spans="1:9" x14ac:dyDescent="0.25">
      <c r="A24" s="124" t="s">
        <v>769</v>
      </c>
      <c r="B24" s="124" t="s">
        <v>63</v>
      </c>
      <c r="C24" s="124" t="s">
        <v>19</v>
      </c>
      <c r="D24" s="128"/>
      <c r="E24" s="124"/>
      <c r="F24" s="125">
        <v>6860</v>
      </c>
      <c r="G24" s="124"/>
      <c r="H24" s="124"/>
      <c r="I24" s="125">
        <f t="shared" si="0"/>
        <v>6860</v>
      </c>
    </row>
    <row r="25" spans="1:9" x14ac:dyDescent="0.25">
      <c r="A25" s="124" t="s">
        <v>773</v>
      </c>
      <c r="B25" s="124" t="s">
        <v>555</v>
      </c>
      <c r="C25" s="124" t="s">
        <v>556</v>
      </c>
      <c r="D25" s="128"/>
      <c r="E25" s="124"/>
      <c r="F25" s="125">
        <v>2500</v>
      </c>
      <c r="G25" s="124"/>
      <c r="H25" s="124"/>
      <c r="I25" s="125">
        <f t="shared" si="0"/>
        <v>2500</v>
      </c>
    </row>
    <row r="26" spans="1:9" x14ac:dyDescent="0.25">
      <c r="A26" s="124" t="s">
        <v>710</v>
      </c>
      <c r="B26" s="124" t="s">
        <v>63</v>
      </c>
      <c r="C26" s="124" t="s">
        <v>19</v>
      </c>
      <c r="D26" s="129">
        <v>4000</v>
      </c>
      <c r="E26" s="124"/>
      <c r="F26" s="124"/>
      <c r="G26" s="124"/>
      <c r="H26" s="124"/>
      <c r="I26" s="125">
        <f t="shared" si="0"/>
        <v>4000</v>
      </c>
    </row>
    <row r="27" spans="1:9" x14ac:dyDescent="0.25">
      <c r="A27" s="124" t="s">
        <v>710</v>
      </c>
      <c r="B27" s="124" t="s">
        <v>63</v>
      </c>
      <c r="C27" s="124" t="s">
        <v>407</v>
      </c>
      <c r="D27" s="128"/>
      <c r="E27" s="124"/>
      <c r="F27" s="124"/>
      <c r="G27" s="124"/>
      <c r="H27" s="125">
        <v>45375</v>
      </c>
      <c r="I27" s="125">
        <f t="shared" si="0"/>
        <v>45375</v>
      </c>
    </row>
    <row r="28" spans="1:9" x14ac:dyDescent="0.25">
      <c r="A28" s="124" t="s">
        <v>745</v>
      </c>
      <c r="B28" s="124" t="s">
        <v>579</v>
      </c>
      <c r="C28" s="124" t="s">
        <v>407</v>
      </c>
      <c r="D28" s="129">
        <v>7000</v>
      </c>
      <c r="E28" s="124"/>
      <c r="F28" s="124"/>
      <c r="G28" s="124"/>
      <c r="H28" s="124"/>
      <c r="I28" s="125">
        <f t="shared" si="0"/>
        <v>7000</v>
      </c>
    </row>
    <row r="29" spans="1:9" x14ac:dyDescent="0.25">
      <c r="A29" s="124" t="s">
        <v>745</v>
      </c>
      <c r="B29" s="124" t="s">
        <v>579</v>
      </c>
      <c r="C29" s="124" t="s">
        <v>407</v>
      </c>
      <c r="D29" s="129">
        <v>7000</v>
      </c>
      <c r="E29" s="124"/>
      <c r="F29" s="124"/>
      <c r="G29" s="124"/>
      <c r="H29" s="124"/>
      <c r="I29" s="125">
        <f t="shared" si="0"/>
        <v>7000</v>
      </c>
    </row>
    <row r="30" spans="1:9" x14ac:dyDescent="0.25">
      <c r="A30" s="124" t="s">
        <v>757</v>
      </c>
      <c r="B30" s="124" t="s">
        <v>441</v>
      </c>
      <c r="C30" s="124" t="s">
        <v>330</v>
      </c>
      <c r="D30" s="129">
        <v>4000</v>
      </c>
      <c r="E30" s="124"/>
      <c r="F30" s="124"/>
      <c r="G30" s="124"/>
      <c r="H30" s="124"/>
      <c r="I30" s="125">
        <f t="shared" si="0"/>
        <v>4000</v>
      </c>
    </row>
    <row r="31" spans="1:9" x14ac:dyDescent="0.25">
      <c r="A31" s="124" t="s">
        <v>795</v>
      </c>
      <c r="B31" s="124" t="s">
        <v>118</v>
      </c>
      <c r="C31" s="124" t="s">
        <v>407</v>
      </c>
      <c r="D31" s="128"/>
      <c r="E31" s="124"/>
      <c r="F31" s="124"/>
      <c r="G31" s="125">
        <v>4000</v>
      </c>
      <c r="H31" s="124"/>
      <c r="I31" s="125">
        <f t="shared" si="0"/>
        <v>4000</v>
      </c>
    </row>
    <row r="32" spans="1:9" x14ac:dyDescent="0.25">
      <c r="A32" s="124" t="s">
        <v>794</v>
      </c>
      <c r="B32" s="124" t="s">
        <v>219</v>
      </c>
      <c r="C32" s="124" t="s">
        <v>369</v>
      </c>
      <c r="D32" s="128"/>
      <c r="E32" s="124"/>
      <c r="F32" s="124"/>
      <c r="G32" s="125">
        <v>3600</v>
      </c>
      <c r="H32" s="124"/>
      <c r="I32" s="125">
        <f t="shared" si="0"/>
        <v>3600</v>
      </c>
    </row>
    <row r="33" spans="1:9" x14ac:dyDescent="0.25">
      <c r="A33" s="124" t="s">
        <v>796</v>
      </c>
      <c r="B33" s="124" t="s">
        <v>26</v>
      </c>
      <c r="C33" s="124" t="s">
        <v>448</v>
      </c>
      <c r="D33" s="128"/>
      <c r="E33" s="124"/>
      <c r="F33" s="124"/>
      <c r="G33" s="125">
        <v>4068</v>
      </c>
      <c r="H33" s="124"/>
      <c r="I33" s="125">
        <f t="shared" si="0"/>
        <v>4068</v>
      </c>
    </row>
    <row r="34" spans="1:9" x14ac:dyDescent="0.25">
      <c r="A34" s="124" t="s">
        <v>797</v>
      </c>
      <c r="B34" s="124" t="s">
        <v>798</v>
      </c>
      <c r="C34" s="124" t="s">
        <v>376</v>
      </c>
      <c r="D34" s="128"/>
      <c r="E34" s="124"/>
      <c r="F34" s="124"/>
      <c r="G34" s="125">
        <v>1458</v>
      </c>
      <c r="H34" s="124"/>
      <c r="I34" s="125">
        <f t="shared" si="0"/>
        <v>1458</v>
      </c>
    </row>
    <row r="35" spans="1:9" x14ac:dyDescent="0.25">
      <c r="A35" s="124" t="s">
        <v>542</v>
      </c>
      <c r="B35" s="124" t="s">
        <v>759</v>
      </c>
      <c r="C35" s="124" t="s">
        <v>333</v>
      </c>
      <c r="D35" s="128"/>
      <c r="E35" s="125">
        <v>20000</v>
      </c>
      <c r="F35" s="124"/>
      <c r="G35" s="124"/>
      <c r="H35" s="124"/>
      <c r="I35" s="125">
        <f t="shared" si="0"/>
        <v>20000</v>
      </c>
    </row>
    <row r="36" spans="1:9" x14ac:dyDescent="0.25">
      <c r="A36" s="124" t="s">
        <v>728</v>
      </c>
      <c r="B36" s="124" t="s">
        <v>432</v>
      </c>
      <c r="C36" s="124" t="s">
        <v>407</v>
      </c>
      <c r="D36" s="129">
        <v>3000</v>
      </c>
      <c r="E36" s="124"/>
      <c r="F36" s="124"/>
      <c r="G36" s="124"/>
      <c r="H36" s="124"/>
      <c r="I36" s="125">
        <f t="shared" si="0"/>
        <v>3000</v>
      </c>
    </row>
    <row r="37" spans="1:9" x14ac:dyDescent="0.25">
      <c r="A37" s="124" t="s">
        <v>826</v>
      </c>
      <c r="B37" s="124" t="s">
        <v>196</v>
      </c>
      <c r="C37" s="124" t="s">
        <v>477</v>
      </c>
      <c r="D37" s="128"/>
      <c r="E37" s="124"/>
      <c r="F37" s="124"/>
      <c r="G37" s="125">
        <v>2070</v>
      </c>
      <c r="H37" s="124"/>
      <c r="I37" s="125">
        <f t="shared" si="0"/>
        <v>2070</v>
      </c>
    </row>
    <row r="38" spans="1:9" x14ac:dyDescent="0.25">
      <c r="A38" s="124" t="s">
        <v>802</v>
      </c>
      <c r="B38" s="124" t="s">
        <v>198</v>
      </c>
      <c r="C38" s="124" t="s">
        <v>330</v>
      </c>
      <c r="D38" s="128"/>
      <c r="E38" s="124"/>
      <c r="F38" s="124"/>
      <c r="G38" s="125">
        <v>3005.64</v>
      </c>
      <c r="H38" s="124"/>
      <c r="I38" s="125">
        <f t="shared" si="0"/>
        <v>3005.64</v>
      </c>
    </row>
    <row r="39" spans="1:9" x14ac:dyDescent="0.25">
      <c r="A39" s="124" t="s">
        <v>803</v>
      </c>
      <c r="B39" s="124" t="s">
        <v>468</v>
      </c>
      <c r="C39" s="124" t="s">
        <v>476</v>
      </c>
      <c r="D39" s="128"/>
      <c r="E39" s="124"/>
      <c r="F39" s="124"/>
      <c r="G39" s="125">
        <v>13347</v>
      </c>
      <c r="H39" s="124"/>
      <c r="I39" s="125">
        <f t="shared" si="0"/>
        <v>13347</v>
      </c>
    </row>
    <row r="40" spans="1:9" x14ac:dyDescent="0.25">
      <c r="A40" s="124" t="s">
        <v>804</v>
      </c>
      <c r="B40" s="124" t="s">
        <v>166</v>
      </c>
      <c r="C40" s="124" t="s">
        <v>338</v>
      </c>
      <c r="D40" s="128"/>
      <c r="E40" s="124"/>
      <c r="F40" s="124"/>
      <c r="G40" s="125">
        <v>4999.1099999999997</v>
      </c>
      <c r="H40" s="124"/>
      <c r="I40" s="125">
        <f t="shared" si="0"/>
        <v>4999.1099999999997</v>
      </c>
    </row>
    <row r="41" spans="1:9" x14ac:dyDescent="0.25">
      <c r="A41" s="124" t="s">
        <v>805</v>
      </c>
      <c r="B41" s="124" t="s">
        <v>806</v>
      </c>
      <c r="C41" s="124" t="s">
        <v>807</v>
      </c>
      <c r="D41" s="128"/>
      <c r="E41" s="124"/>
      <c r="F41" s="124"/>
      <c r="G41" s="125">
        <v>2970</v>
      </c>
      <c r="H41" s="124"/>
      <c r="I41" s="125">
        <f t="shared" si="0"/>
        <v>2970</v>
      </c>
    </row>
    <row r="42" spans="1:9" x14ac:dyDescent="0.25">
      <c r="A42" s="124" t="s">
        <v>814</v>
      </c>
      <c r="B42" s="124" t="s">
        <v>120</v>
      </c>
      <c r="C42" s="124" t="s">
        <v>330</v>
      </c>
      <c r="D42" s="128"/>
      <c r="E42" s="124"/>
      <c r="F42" s="124"/>
      <c r="G42" s="125">
        <v>3179.52</v>
      </c>
      <c r="H42" s="124"/>
      <c r="I42" s="125">
        <f t="shared" si="0"/>
        <v>3179.52</v>
      </c>
    </row>
    <row r="43" spans="1:9" x14ac:dyDescent="0.25">
      <c r="A43" s="124" t="s">
        <v>765</v>
      </c>
      <c r="B43" s="124" t="s">
        <v>766</v>
      </c>
      <c r="C43" s="124" t="s">
        <v>483</v>
      </c>
      <c r="D43" s="128"/>
      <c r="E43" s="125">
        <v>1500</v>
      </c>
      <c r="F43" s="124"/>
      <c r="G43" s="124"/>
      <c r="H43" s="124"/>
      <c r="I43" s="125">
        <f t="shared" si="0"/>
        <v>1500</v>
      </c>
    </row>
    <row r="44" spans="1:9" x14ac:dyDescent="0.25">
      <c r="A44" s="124" t="s">
        <v>827</v>
      </c>
      <c r="B44" s="124" t="s">
        <v>204</v>
      </c>
      <c r="C44" s="124" t="s">
        <v>330</v>
      </c>
      <c r="D44" s="128"/>
      <c r="E44" s="124"/>
      <c r="F44" s="124"/>
      <c r="G44" s="125">
        <v>3000</v>
      </c>
      <c r="H44" s="124"/>
      <c r="I44" s="125">
        <f t="shared" si="0"/>
        <v>3000</v>
      </c>
    </row>
    <row r="45" spans="1:9" x14ac:dyDescent="0.25">
      <c r="A45" s="124" t="s">
        <v>815</v>
      </c>
      <c r="B45" s="124" t="s">
        <v>209</v>
      </c>
      <c r="C45" s="124" t="s">
        <v>382</v>
      </c>
      <c r="D45" s="128"/>
      <c r="E45" s="124"/>
      <c r="F45" s="124"/>
      <c r="G45" s="125">
        <v>3600</v>
      </c>
      <c r="H45" s="124"/>
      <c r="I45" s="125">
        <f t="shared" si="0"/>
        <v>3600</v>
      </c>
    </row>
    <row r="46" spans="1:9" x14ac:dyDescent="0.25">
      <c r="A46" s="124" t="s">
        <v>790</v>
      </c>
      <c r="B46" s="124" t="s">
        <v>791</v>
      </c>
      <c r="C46" s="124" t="s">
        <v>207</v>
      </c>
      <c r="D46" s="128"/>
      <c r="E46" s="124"/>
      <c r="F46" s="124"/>
      <c r="G46" s="125">
        <v>2592</v>
      </c>
      <c r="H46" s="124"/>
      <c r="I46" s="125">
        <f t="shared" si="0"/>
        <v>2592</v>
      </c>
    </row>
    <row r="47" spans="1:9" x14ac:dyDescent="0.25">
      <c r="A47" s="124" t="s">
        <v>755</v>
      </c>
      <c r="B47" s="124" t="s">
        <v>405</v>
      </c>
      <c r="C47" s="124" t="s">
        <v>477</v>
      </c>
      <c r="D47" s="129">
        <v>2000</v>
      </c>
      <c r="E47" s="124"/>
      <c r="F47" s="124"/>
      <c r="G47" s="124"/>
      <c r="H47" s="124"/>
      <c r="I47" s="125">
        <f t="shared" si="0"/>
        <v>2000</v>
      </c>
    </row>
    <row r="48" spans="1:9" x14ac:dyDescent="0.25">
      <c r="A48" s="124" t="s">
        <v>760</v>
      </c>
      <c r="B48" s="124" t="s">
        <v>63</v>
      </c>
      <c r="C48" s="124" t="s">
        <v>19</v>
      </c>
      <c r="D48" s="128"/>
      <c r="E48" s="125">
        <v>3000</v>
      </c>
      <c r="F48" s="124"/>
      <c r="G48" s="124"/>
      <c r="H48" s="124"/>
      <c r="I48" s="125">
        <f t="shared" si="0"/>
        <v>3000</v>
      </c>
    </row>
    <row r="49" spans="1:9" x14ac:dyDescent="0.25">
      <c r="A49" s="124" t="s">
        <v>700</v>
      </c>
      <c r="B49" s="124" t="s">
        <v>701</v>
      </c>
      <c r="C49" s="124" t="s">
        <v>330</v>
      </c>
      <c r="D49" s="129">
        <v>19125</v>
      </c>
      <c r="E49" s="124"/>
      <c r="F49" s="124"/>
      <c r="G49" s="124"/>
      <c r="H49" s="124"/>
      <c r="I49" s="125">
        <f t="shared" si="0"/>
        <v>19125</v>
      </c>
    </row>
    <row r="50" spans="1:9" x14ac:dyDescent="0.25">
      <c r="A50" s="124" t="s">
        <v>824</v>
      </c>
      <c r="B50" s="124" t="s">
        <v>386</v>
      </c>
      <c r="C50" s="124" t="s">
        <v>478</v>
      </c>
      <c r="D50" s="128"/>
      <c r="E50" s="124"/>
      <c r="F50" s="124"/>
      <c r="G50" s="125">
        <v>4320</v>
      </c>
      <c r="H50" s="124"/>
      <c r="I50" s="125">
        <f t="shared" si="0"/>
        <v>4320</v>
      </c>
    </row>
    <row r="51" spans="1:9" x14ac:dyDescent="0.25">
      <c r="A51" s="124" t="s">
        <v>767</v>
      </c>
      <c r="B51" s="124" t="s">
        <v>132</v>
      </c>
      <c r="C51" s="124" t="s">
        <v>19</v>
      </c>
      <c r="D51" s="128"/>
      <c r="E51" s="124"/>
      <c r="F51" s="125">
        <v>3000</v>
      </c>
      <c r="G51" s="124"/>
      <c r="H51" s="124"/>
      <c r="I51" s="125">
        <f t="shared" si="0"/>
        <v>3000</v>
      </c>
    </row>
    <row r="52" spans="1:9" x14ac:dyDescent="0.25">
      <c r="A52" s="124" t="s">
        <v>750</v>
      </c>
      <c r="B52" s="124" t="s">
        <v>751</v>
      </c>
      <c r="C52" s="124" t="s">
        <v>752</v>
      </c>
      <c r="D52" s="129">
        <v>2225</v>
      </c>
      <c r="E52" s="124"/>
      <c r="F52" s="124"/>
      <c r="G52" s="124"/>
      <c r="H52" s="124"/>
      <c r="I52" s="125">
        <f t="shared" si="0"/>
        <v>2225</v>
      </c>
    </row>
    <row r="53" spans="1:9" x14ac:dyDescent="0.25">
      <c r="A53" s="124" t="s">
        <v>821</v>
      </c>
      <c r="B53" s="124" t="s">
        <v>217</v>
      </c>
      <c r="C53" s="124" t="s">
        <v>407</v>
      </c>
      <c r="D53" s="128"/>
      <c r="E53" s="124"/>
      <c r="F53" s="124"/>
      <c r="G53" s="125">
        <v>5005.4399999999996</v>
      </c>
      <c r="H53" s="124"/>
      <c r="I53" s="125">
        <f t="shared" si="0"/>
        <v>5005.4399999999996</v>
      </c>
    </row>
    <row r="54" spans="1:9" x14ac:dyDescent="0.25">
      <c r="A54" s="124" t="s">
        <v>703</v>
      </c>
      <c r="B54" s="124" t="s">
        <v>704</v>
      </c>
      <c r="C54" s="124" t="s">
        <v>19</v>
      </c>
      <c r="D54" s="129">
        <v>2000</v>
      </c>
      <c r="E54" s="124"/>
      <c r="F54" s="124"/>
      <c r="G54" s="124"/>
      <c r="H54" s="124"/>
      <c r="I54" s="125">
        <f t="shared" si="0"/>
        <v>2000</v>
      </c>
    </row>
    <row r="55" spans="1:9" x14ac:dyDescent="0.25">
      <c r="A55" s="124" t="s">
        <v>703</v>
      </c>
      <c r="B55" s="124" t="s">
        <v>704</v>
      </c>
      <c r="C55" s="124" t="s">
        <v>19</v>
      </c>
      <c r="D55" s="129">
        <v>2666</v>
      </c>
      <c r="E55" s="124"/>
      <c r="F55" s="124"/>
      <c r="G55" s="124"/>
      <c r="H55" s="124"/>
      <c r="I55" s="125">
        <f t="shared" si="0"/>
        <v>2666</v>
      </c>
    </row>
    <row r="56" spans="1:9" x14ac:dyDescent="0.25">
      <c r="A56" s="124" t="s">
        <v>753</v>
      </c>
      <c r="B56" s="124" t="s">
        <v>530</v>
      </c>
      <c r="C56" s="124" t="s">
        <v>407</v>
      </c>
      <c r="D56" s="129">
        <v>3000</v>
      </c>
      <c r="E56" s="124"/>
      <c r="F56" s="124"/>
      <c r="G56" s="124"/>
      <c r="H56" s="124"/>
      <c r="I56" s="125">
        <f t="shared" si="0"/>
        <v>3000</v>
      </c>
    </row>
    <row r="57" spans="1:9" x14ac:dyDescent="0.25">
      <c r="A57" s="124" t="s">
        <v>717</v>
      </c>
      <c r="B57" s="124" t="s">
        <v>704</v>
      </c>
      <c r="C57" s="124" t="s">
        <v>407</v>
      </c>
      <c r="D57" s="129">
        <v>3334</v>
      </c>
      <c r="E57" s="124"/>
      <c r="F57" s="124"/>
      <c r="G57" s="124"/>
      <c r="H57" s="124"/>
      <c r="I57" s="125">
        <f t="shared" si="0"/>
        <v>3334</v>
      </c>
    </row>
    <row r="58" spans="1:9" x14ac:dyDescent="0.25">
      <c r="A58" s="124" t="s">
        <v>142</v>
      </c>
      <c r="B58" s="124" t="s">
        <v>143</v>
      </c>
      <c r="C58" s="124" t="s">
        <v>407</v>
      </c>
      <c r="D58" s="129">
        <v>7200</v>
      </c>
      <c r="E58" s="124"/>
      <c r="F58" s="124"/>
      <c r="G58" s="124"/>
      <c r="H58" s="124"/>
      <c r="I58" s="125">
        <f t="shared" si="0"/>
        <v>7200</v>
      </c>
    </row>
    <row r="59" spans="1:9" x14ac:dyDescent="0.25">
      <c r="A59" s="124" t="s">
        <v>539</v>
      </c>
      <c r="B59" s="124" t="s">
        <v>540</v>
      </c>
      <c r="C59" s="124" t="s">
        <v>407</v>
      </c>
      <c r="D59" s="129">
        <v>2000</v>
      </c>
      <c r="E59" s="124"/>
      <c r="F59" s="124"/>
      <c r="G59" s="124"/>
      <c r="H59" s="124"/>
      <c r="I59" s="125">
        <f t="shared" si="0"/>
        <v>2000</v>
      </c>
    </row>
    <row r="60" spans="1:9" x14ac:dyDescent="0.25">
      <c r="A60" s="124" t="s">
        <v>719</v>
      </c>
      <c r="B60" s="124" t="s">
        <v>132</v>
      </c>
      <c r="C60" s="124" t="s">
        <v>407</v>
      </c>
      <c r="D60" s="129">
        <v>4000</v>
      </c>
      <c r="E60" s="124"/>
      <c r="F60" s="124"/>
      <c r="G60" s="124"/>
      <c r="H60" s="124"/>
      <c r="I60" s="125">
        <f t="shared" si="0"/>
        <v>4000</v>
      </c>
    </row>
    <row r="61" spans="1:9" x14ac:dyDescent="0.25">
      <c r="A61" s="124" t="s">
        <v>772</v>
      </c>
      <c r="B61" s="124" t="s">
        <v>132</v>
      </c>
      <c r="C61" s="124" t="s">
        <v>407</v>
      </c>
      <c r="D61" s="128"/>
      <c r="E61" s="124"/>
      <c r="F61" s="125">
        <v>1390</v>
      </c>
      <c r="G61" s="124"/>
      <c r="H61" s="124"/>
      <c r="I61" s="125">
        <f t="shared" si="0"/>
        <v>1390</v>
      </c>
    </row>
    <row r="62" spans="1:9" x14ac:dyDescent="0.25">
      <c r="A62" s="124" t="s">
        <v>774</v>
      </c>
      <c r="B62" s="124" t="s">
        <v>350</v>
      </c>
      <c r="C62" s="124" t="s">
        <v>330</v>
      </c>
      <c r="D62" s="128"/>
      <c r="E62" s="124"/>
      <c r="F62" s="124"/>
      <c r="G62" s="125">
        <v>3179.52</v>
      </c>
      <c r="H62" s="124"/>
      <c r="I62" s="125">
        <f t="shared" si="0"/>
        <v>3179.52</v>
      </c>
    </row>
    <row r="63" spans="1:9" x14ac:dyDescent="0.25">
      <c r="A63" s="124" t="s">
        <v>526</v>
      </c>
      <c r="B63" s="124" t="s">
        <v>150</v>
      </c>
      <c r="C63" s="124" t="s">
        <v>19</v>
      </c>
      <c r="D63" s="129">
        <v>4000</v>
      </c>
      <c r="E63" s="124"/>
      <c r="F63" s="124"/>
      <c r="G63" s="124"/>
      <c r="H63" s="124"/>
      <c r="I63" s="125">
        <f t="shared" si="0"/>
        <v>4000</v>
      </c>
    </row>
    <row r="64" spans="1:9" x14ac:dyDescent="0.25">
      <c r="A64" s="124" t="s">
        <v>841</v>
      </c>
      <c r="B64" s="124" t="s">
        <v>155</v>
      </c>
      <c r="C64" s="124" t="s">
        <v>156</v>
      </c>
      <c r="D64" s="128"/>
      <c r="E64" s="124"/>
      <c r="F64" s="124"/>
      <c r="G64" s="125">
        <v>6051.6</v>
      </c>
      <c r="H64" s="124"/>
      <c r="I64" s="125">
        <f t="shared" si="0"/>
        <v>6051.6</v>
      </c>
    </row>
    <row r="65" spans="1:9" x14ac:dyDescent="0.25">
      <c r="A65" s="124" t="s">
        <v>744</v>
      </c>
      <c r="B65" s="124" t="s">
        <v>21</v>
      </c>
      <c r="C65" s="124" t="s">
        <v>407</v>
      </c>
      <c r="D65" s="129">
        <v>3000</v>
      </c>
      <c r="E65" s="124"/>
      <c r="F65" s="124"/>
      <c r="G65" s="124"/>
      <c r="H65" s="124"/>
      <c r="I65" s="125">
        <f t="shared" si="0"/>
        <v>3000</v>
      </c>
    </row>
    <row r="66" spans="1:9" x14ac:dyDescent="0.25">
      <c r="A66" s="124" t="s">
        <v>842</v>
      </c>
      <c r="B66" s="124" t="s">
        <v>843</v>
      </c>
      <c r="C66" s="124" t="s">
        <v>156</v>
      </c>
      <c r="D66" s="128"/>
      <c r="E66" s="124"/>
      <c r="F66" s="124"/>
      <c r="G66" s="125">
        <v>1080</v>
      </c>
      <c r="H66" s="124"/>
      <c r="I66" s="125">
        <f t="shared" si="0"/>
        <v>1080</v>
      </c>
    </row>
    <row r="67" spans="1:9" x14ac:dyDescent="0.25">
      <c r="A67" s="124" t="s">
        <v>844</v>
      </c>
      <c r="B67" s="124" t="s">
        <v>126</v>
      </c>
      <c r="C67" s="124" t="s">
        <v>845</v>
      </c>
      <c r="D67" s="128"/>
      <c r="E67" s="124"/>
      <c r="F67" s="124"/>
      <c r="G67" s="125">
        <v>10000</v>
      </c>
      <c r="H67" s="124"/>
      <c r="I67" s="125">
        <f t="shared" si="0"/>
        <v>10000</v>
      </c>
    </row>
    <row r="68" spans="1:9" x14ac:dyDescent="0.25">
      <c r="A68" s="124" t="s">
        <v>361</v>
      </c>
      <c r="B68" s="124" t="s">
        <v>742</v>
      </c>
      <c r="C68" s="124" t="s">
        <v>407</v>
      </c>
      <c r="D68" s="129">
        <v>3630</v>
      </c>
      <c r="E68" s="124"/>
      <c r="F68" s="124"/>
      <c r="G68" s="124"/>
      <c r="H68" s="124"/>
      <c r="I68" s="125">
        <f t="shared" si="0"/>
        <v>3630</v>
      </c>
    </row>
    <row r="69" spans="1:9" x14ac:dyDescent="0.25">
      <c r="A69" s="124" t="s">
        <v>361</v>
      </c>
      <c r="B69" s="124" t="s">
        <v>41</v>
      </c>
      <c r="C69" s="124" t="s">
        <v>19</v>
      </c>
      <c r="D69" s="128"/>
      <c r="E69" s="124"/>
      <c r="F69" s="124"/>
      <c r="G69" s="125">
        <v>5022</v>
      </c>
      <c r="H69" s="124"/>
      <c r="I69" s="125">
        <f t="shared" ref="I69:I132" si="1">SUM(D69:H69)</f>
        <v>5022</v>
      </c>
    </row>
    <row r="70" spans="1:9" x14ac:dyDescent="0.25">
      <c r="A70" s="124" t="s">
        <v>857</v>
      </c>
      <c r="B70" s="124" t="s">
        <v>234</v>
      </c>
      <c r="C70" s="124" t="s">
        <v>781</v>
      </c>
      <c r="D70" s="128"/>
      <c r="E70" s="124"/>
      <c r="F70" s="124"/>
      <c r="G70" s="124"/>
      <c r="H70" s="125">
        <v>3360</v>
      </c>
      <c r="I70" s="125">
        <f t="shared" si="1"/>
        <v>3360</v>
      </c>
    </row>
    <row r="71" spans="1:9" x14ac:dyDescent="0.25">
      <c r="A71" s="124" t="s">
        <v>782</v>
      </c>
      <c r="B71" s="124" t="s">
        <v>783</v>
      </c>
      <c r="C71" s="124" t="s">
        <v>784</v>
      </c>
      <c r="D71" s="128"/>
      <c r="E71" s="124"/>
      <c r="F71" s="124"/>
      <c r="G71" s="125">
        <v>1800</v>
      </c>
      <c r="H71" s="124"/>
      <c r="I71" s="125">
        <f t="shared" si="1"/>
        <v>1800</v>
      </c>
    </row>
    <row r="72" spans="1:9" x14ac:dyDescent="0.25">
      <c r="A72" s="124" t="s">
        <v>780</v>
      </c>
      <c r="B72" s="124" t="s">
        <v>234</v>
      </c>
      <c r="C72" s="124" t="s">
        <v>781</v>
      </c>
      <c r="D72" s="128"/>
      <c r="E72" s="124"/>
      <c r="F72" s="124"/>
      <c r="G72" s="125">
        <v>1800</v>
      </c>
      <c r="H72" s="124"/>
      <c r="I72" s="125">
        <f t="shared" si="1"/>
        <v>1800</v>
      </c>
    </row>
    <row r="73" spans="1:9" x14ac:dyDescent="0.25">
      <c r="A73" s="124" t="s">
        <v>785</v>
      </c>
      <c r="B73" s="124" t="s">
        <v>43</v>
      </c>
      <c r="C73" s="124" t="s">
        <v>572</v>
      </c>
      <c r="D73" s="128"/>
      <c r="E73" s="124"/>
      <c r="F73" s="124"/>
      <c r="G73" s="125">
        <v>2808</v>
      </c>
      <c r="H73" s="124"/>
      <c r="I73" s="125">
        <f t="shared" si="1"/>
        <v>2808</v>
      </c>
    </row>
    <row r="74" spans="1:9" x14ac:dyDescent="0.25">
      <c r="A74" s="124" t="s">
        <v>849</v>
      </c>
      <c r="B74" s="124" t="s">
        <v>850</v>
      </c>
      <c r="C74" s="124" t="s">
        <v>326</v>
      </c>
      <c r="D74" s="128"/>
      <c r="E74" s="124"/>
      <c r="F74" s="124"/>
      <c r="G74" s="125">
        <v>932.4</v>
      </c>
      <c r="H74" s="124"/>
      <c r="I74" s="125">
        <f t="shared" si="1"/>
        <v>932.4</v>
      </c>
    </row>
    <row r="75" spans="1:9" x14ac:dyDescent="0.25">
      <c r="A75" s="124" t="s">
        <v>787</v>
      </c>
      <c r="B75" s="124" t="s">
        <v>788</v>
      </c>
      <c r="C75" s="124" t="s">
        <v>789</v>
      </c>
      <c r="D75" s="128"/>
      <c r="E75" s="124"/>
      <c r="F75" s="124"/>
      <c r="G75" s="125">
        <v>1227.24</v>
      </c>
      <c r="H75" s="124"/>
      <c r="I75" s="125">
        <f t="shared" si="1"/>
        <v>1227.24</v>
      </c>
    </row>
    <row r="76" spans="1:9" x14ac:dyDescent="0.25">
      <c r="A76" s="124" t="s">
        <v>851</v>
      </c>
      <c r="B76" s="124" t="s">
        <v>852</v>
      </c>
      <c r="C76" s="124" t="s">
        <v>853</v>
      </c>
      <c r="D76" s="128"/>
      <c r="E76" s="124"/>
      <c r="F76" s="124"/>
      <c r="G76" s="125">
        <v>6480</v>
      </c>
      <c r="H76" s="124"/>
      <c r="I76" s="125">
        <f t="shared" si="1"/>
        <v>6480</v>
      </c>
    </row>
    <row r="77" spans="1:9" x14ac:dyDescent="0.25">
      <c r="A77" s="124" t="s">
        <v>718</v>
      </c>
      <c r="B77" s="124" t="s">
        <v>187</v>
      </c>
      <c r="C77" s="124" t="s">
        <v>407</v>
      </c>
      <c r="D77" s="129">
        <v>4000</v>
      </c>
      <c r="E77" s="124"/>
      <c r="F77" s="124"/>
      <c r="G77" s="124"/>
      <c r="H77" s="124"/>
      <c r="I77" s="125">
        <f t="shared" si="1"/>
        <v>4000</v>
      </c>
    </row>
    <row r="78" spans="1:9" x14ac:dyDescent="0.25">
      <c r="A78" s="124" t="s">
        <v>718</v>
      </c>
      <c r="B78" s="124" t="s">
        <v>187</v>
      </c>
      <c r="C78" s="124" t="s">
        <v>407</v>
      </c>
      <c r="D78" s="129">
        <v>5000</v>
      </c>
      <c r="E78" s="124"/>
      <c r="F78" s="124"/>
      <c r="G78" s="124"/>
      <c r="H78" s="124"/>
      <c r="I78" s="125">
        <f t="shared" si="1"/>
        <v>5000</v>
      </c>
    </row>
    <row r="79" spans="1:9" x14ac:dyDescent="0.25">
      <c r="A79" s="124" t="s">
        <v>799</v>
      </c>
      <c r="B79" s="124" t="s">
        <v>800</v>
      </c>
      <c r="C79" s="124" t="s">
        <v>801</v>
      </c>
      <c r="D79" s="128"/>
      <c r="E79" s="124"/>
      <c r="F79" s="124"/>
      <c r="G79" s="125">
        <v>504</v>
      </c>
      <c r="H79" s="124"/>
      <c r="I79" s="125">
        <f t="shared" si="1"/>
        <v>504</v>
      </c>
    </row>
    <row r="80" spans="1:9" x14ac:dyDescent="0.25">
      <c r="A80" s="124" t="s">
        <v>771</v>
      </c>
      <c r="B80" s="124" t="s">
        <v>120</v>
      </c>
      <c r="C80" s="124" t="s">
        <v>330</v>
      </c>
      <c r="D80" s="128"/>
      <c r="E80" s="124"/>
      <c r="F80" s="125">
        <v>3300</v>
      </c>
      <c r="G80" s="124"/>
      <c r="H80" s="124"/>
      <c r="I80" s="125">
        <f t="shared" si="1"/>
        <v>3300</v>
      </c>
    </row>
    <row r="81" spans="1:9" x14ac:dyDescent="0.25">
      <c r="A81" s="124" t="s">
        <v>848</v>
      </c>
      <c r="B81" s="124" t="s">
        <v>280</v>
      </c>
      <c r="C81" s="124" t="s">
        <v>377</v>
      </c>
      <c r="D81" s="128"/>
      <c r="E81" s="124"/>
      <c r="F81" s="124"/>
      <c r="G81" s="125">
        <v>4455</v>
      </c>
      <c r="H81" s="124"/>
      <c r="I81" s="125">
        <f t="shared" si="1"/>
        <v>4455</v>
      </c>
    </row>
    <row r="82" spans="1:9" x14ac:dyDescent="0.25">
      <c r="A82" s="124" t="s">
        <v>733</v>
      </c>
      <c r="B82" s="124" t="s">
        <v>221</v>
      </c>
      <c r="C82" s="124" t="s">
        <v>407</v>
      </c>
      <c r="D82" s="129">
        <v>4000</v>
      </c>
      <c r="E82" s="124"/>
      <c r="F82" s="124"/>
      <c r="G82" s="124"/>
      <c r="H82" s="124"/>
      <c r="I82" s="125">
        <f t="shared" si="1"/>
        <v>4000</v>
      </c>
    </row>
    <row r="83" spans="1:9" x14ac:dyDescent="0.25">
      <c r="A83" s="124" t="s">
        <v>828</v>
      </c>
      <c r="B83" s="124" t="s">
        <v>829</v>
      </c>
      <c r="C83" s="124" t="s">
        <v>500</v>
      </c>
      <c r="D83" s="128"/>
      <c r="E83" s="124"/>
      <c r="F83" s="124"/>
      <c r="G83" s="125">
        <v>2520</v>
      </c>
      <c r="H83" s="124"/>
      <c r="I83" s="125">
        <f t="shared" si="1"/>
        <v>2520</v>
      </c>
    </row>
    <row r="84" spans="1:9" x14ac:dyDescent="0.25">
      <c r="A84" s="124" t="s">
        <v>720</v>
      </c>
      <c r="B84" s="124" t="s">
        <v>721</v>
      </c>
      <c r="C84" s="124" t="s">
        <v>722</v>
      </c>
      <c r="D84" s="129">
        <v>1000</v>
      </c>
      <c r="E84" s="124"/>
      <c r="F84" s="124"/>
      <c r="G84" s="124"/>
      <c r="H84" s="124"/>
      <c r="I84" s="125">
        <f t="shared" si="1"/>
        <v>1000</v>
      </c>
    </row>
    <row r="85" spans="1:9" x14ac:dyDescent="0.25">
      <c r="A85" s="124" t="s">
        <v>838</v>
      </c>
      <c r="B85" s="124" t="s">
        <v>839</v>
      </c>
      <c r="C85" s="124" t="s">
        <v>840</v>
      </c>
      <c r="D85" s="128"/>
      <c r="E85" s="124"/>
      <c r="F85" s="124"/>
      <c r="G85" s="125">
        <v>4050</v>
      </c>
      <c r="H85" s="124"/>
      <c r="I85" s="125">
        <f t="shared" si="1"/>
        <v>4050</v>
      </c>
    </row>
    <row r="86" spans="1:9" x14ac:dyDescent="0.25">
      <c r="A86" s="124" t="s">
        <v>837</v>
      </c>
      <c r="B86" s="124" t="s">
        <v>229</v>
      </c>
      <c r="C86" s="124" t="s">
        <v>19</v>
      </c>
      <c r="D86" s="128"/>
      <c r="E86" s="124"/>
      <c r="F86" s="124"/>
      <c r="G86" s="125">
        <v>9000</v>
      </c>
      <c r="H86" s="124"/>
      <c r="I86" s="125">
        <f t="shared" si="1"/>
        <v>9000</v>
      </c>
    </row>
    <row r="87" spans="1:9" x14ac:dyDescent="0.25">
      <c r="A87" s="124" t="s">
        <v>705</v>
      </c>
      <c r="B87" s="124" t="s">
        <v>533</v>
      </c>
      <c r="C87" s="124" t="s">
        <v>706</v>
      </c>
      <c r="D87" s="129">
        <v>1666.67</v>
      </c>
      <c r="E87" s="124"/>
      <c r="F87" s="124"/>
      <c r="G87" s="124"/>
      <c r="H87" s="124"/>
      <c r="I87" s="125">
        <f t="shared" si="1"/>
        <v>1666.67</v>
      </c>
    </row>
    <row r="88" spans="1:9" x14ac:dyDescent="0.25">
      <c r="A88" s="124" t="s">
        <v>858</v>
      </c>
      <c r="B88" s="124" t="s">
        <v>57</v>
      </c>
      <c r="C88" s="124" t="s">
        <v>333</v>
      </c>
      <c r="D88" s="128"/>
      <c r="E88" s="124"/>
      <c r="F88" s="124"/>
      <c r="G88" s="124"/>
      <c r="H88" s="125">
        <v>5000</v>
      </c>
      <c r="I88" s="125">
        <f t="shared" si="1"/>
        <v>5000</v>
      </c>
    </row>
    <row r="89" spans="1:9" x14ac:dyDescent="0.25">
      <c r="A89" s="124" t="s">
        <v>749</v>
      </c>
      <c r="B89" s="124" t="s">
        <v>57</v>
      </c>
      <c r="C89" s="124" t="s">
        <v>407</v>
      </c>
      <c r="D89" s="129">
        <v>2388</v>
      </c>
      <c r="E89" s="124"/>
      <c r="F89" s="124"/>
      <c r="G89" s="124"/>
      <c r="H89" s="124"/>
      <c r="I89" s="125">
        <f t="shared" si="1"/>
        <v>2388</v>
      </c>
    </row>
    <row r="90" spans="1:9" x14ac:dyDescent="0.25">
      <c r="A90" s="124" t="s">
        <v>738</v>
      </c>
      <c r="B90" s="124" t="s">
        <v>739</v>
      </c>
      <c r="C90" s="124" t="s">
        <v>369</v>
      </c>
      <c r="D90" s="129">
        <v>1000</v>
      </c>
      <c r="E90" s="124"/>
      <c r="F90" s="124"/>
      <c r="G90" s="124"/>
      <c r="H90" s="124"/>
      <c r="I90" s="125">
        <f t="shared" si="1"/>
        <v>1000</v>
      </c>
    </row>
    <row r="91" spans="1:9" x14ac:dyDescent="0.25">
      <c r="A91" s="124" t="s">
        <v>859</v>
      </c>
      <c r="B91" s="124" t="s">
        <v>174</v>
      </c>
      <c r="C91" s="124" t="s">
        <v>563</v>
      </c>
      <c r="D91" s="128"/>
      <c r="E91" s="124"/>
      <c r="F91" s="124"/>
      <c r="G91" s="124"/>
      <c r="H91" s="125">
        <v>2000</v>
      </c>
      <c r="I91" s="125">
        <f t="shared" si="1"/>
        <v>2000</v>
      </c>
    </row>
    <row r="92" spans="1:9" x14ac:dyDescent="0.25">
      <c r="A92" s="124" t="s">
        <v>830</v>
      </c>
      <c r="B92" s="124" t="s">
        <v>831</v>
      </c>
      <c r="C92" s="124" t="s">
        <v>407</v>
      </c>
      <c r="D92" s="128"/>
      <c r="E92" s="124"/>
      <c r="F92" s="124"/>
      <c r="G92" s="125">
        <v>69300</v>
      </c>
      <c r="H92" s="124"/>
      <c r="I92" s="125">
        <f t="shared" si="1"/>
        <v>69300</v>
      </c>
    </row>
    <row r="93" spans="1:9" x14ac:dyDescent="0.25">
      <c r="A93" s="124" t="s">
        <v>820</v>
      </c>
      <c r="B93" s="124" t="s">
        <v>280</v>
      </c>
      <c r="C93" s="124" t="s">
        <v>407</v>
      </c>
      <c r="D93" s="128"/>
      <c r="E93" s="124"/>
      <c r="F93" s="124"/>
      <c r="G93" s="125">
        <v>6480</v>
      </c>
      <c r="H93" s="124"/>
      <c r="I93" s="125">
        <f t="shared" si="1"/>
        <v>6480</v>
      </c>
    </row>
    <row r="94" spans="1:9" x14ac:dyDescent="0.25">
      <c r="A94" s="124" t="s">
        <v>817</v>
      </c>
      <c r="B94" s="124" t="s">
        <v>818</v>
      </c>
      <c r="C94" s="124" t="s">
        <v>819</v>
      </c>
      <c r="D94" s="128"/>
      <c r="E94" s="124"/>
      <c r="F94" s="124"/>
      <c r="G94" s="125">
        <v>2700</v>
      </c>
      <c r="H94" s="124"/>
      <c r="I94" s="125">
        <f t="shared" si="1"/>
        <v>2700</v>
      </c>
    </row>
    <row r="95" spans="1:9" x14ac:dyDescent="0.25">
      <c r="A95" s="124" t="s">
        <v>816</v>
      </c>
      <c r="B95" s="124" t="s">
        <v>223</v>
      </c>
      <c r="C95" s="124" t="s">
        <v>577</v>
      </c>
      <c r="D95" s="128"/>
      <c r="E95" s="124"/>
      <c r="F95" s="124"/>
      <c r="G95" s="125">
        <v>4140</v>
      </c>
      <c r="H95" s="124"/>
      <c r="I95" s="125">
        <f t="shared" si="1"/>
        <v>4140</v>
      </c>
    </row>
    <row r="96" spans="1:9" x14ac:dyDescent="0.25">
      <c r="A96" s="124" t="s">
        <v>822</v>
      </c>
      <c r="B96" s="124" t="s">
        <v>823</v>
      </c>
      <c r="C96" s="124" t="s">
        <v>338</v>
      </c>
      <c r="D96" s="128"/>
      <c r="E96" s="124"/>
      <c r="F96" s="124"/>
      <c r="G96" s="125">
        <v>9900</v>
      </c>
      <c r="H96" s="124"/>
      <c r="I96" s="125">
        <f t="shared" si="1"/>
        <v>9900</v>
      </c>
    </row>
    <row r="97" spans="1:9" x14ac:dyDescent="0.25">
      <c r="A97" s="124" t="s">
        <v>813</v>
      </c>
      <c r="B97" s="124" t="s">
        <v>150</v>
      </c>
      <c r="C97" s="124" t="s">
        <v>407</v>
      </c>
      <c r="D97" s="128"/>
      <c r="E97" s="124"/>
      <c r="F97" s="124"/>
      <c r="G97" s="125">
        <v>2520</v>
      </c>
      <c r="H97" s="124"/>
      <c r="I97" s="125">
        <f t="shared" si="1"/>
        <v>2520</v>
      </c>
    </row>
    <row r="98" spans="1:9" x14ac:dyDescent="0.25">
      <c r="A98" s="124" t="s">
        <v>813</v>
      </c>
      <c r="B98" s="124" t="s">
        <v>150</v>
      </c>
      <c r="C98" s="124" t="s">
        <v>407</v>
      </c>
      <c r="D98" s="128"/>
      <c r="E98" s="124"/>
      <c r="F98" s="124"/>
      <c r="G98" s="125">
        <v>2520</v>
      </c>
      <c r="H98" s="124"/>
      <c r="I98" s="125">
        <f t="shared" si="1"/>
        <v>2520</v>
      </c>
    </row>
    <row r="99" spans="1:9" x14ac:dyDescent="0.25">
      <c r="A99" s="124" t="s">
        <v>813</v>
      </c>
      <c r="B99" s="124" t="s">
        <v>150</v>
      </c>
      <c r="C99" s="124" t="s">
        <v>407</v>
      </c>
      <c r="D99" s="128"/>
      <c r="E99" s="124"/>
      <c r="F99" s="124"/>
      <c r="G99" s="125">
        <v>2520</v>
      </c>
      <c r="H99" s="124"/>
      <c r="I99" s="125">
        <f t="shared" si="1"/>
        <v>2520</v>
      </c>
    </row>
    <row r="100" spans="1:9" x14ac:dyDescent="0.25">
      <c r="A100" s="124" t="s">
        <v>813</v>
      </c>
      <c r="B100" s="124" t="s">
        <v>150</v>
      </c>
      <c r="C100" s="124" t="s">
        <v>407</v>
      </c>
      <c r="D100" s="128"/>
      <c r="E100" s="124"/>
      <c r="F100" s="124"/>
      <c r="G100" s="125">
        <v>2520</v>
      </c>
      <c r="H100" s="124"/>
      <c r="I100" s="125">
        <f t="shared" si="1"/>
        <v>2520</v>
      </c>
    </row>
    <row r="101" spans="1:9" x14ac:dyDescent="0.25">
      <c r="A101" s="124" t="s">
        <v>811</v>
      </c>
      <c r="B101" s="124" t="s">
        <v>812</v>
      </c>
      <c r="C101" s="124" t="s">
        <v>481</v>
      </c>
      <c r="D101" s="128"/>
      <c r="E101" s="124"/>
      <c r="F101" s="124"/>
      <c r="G101" s="125">
        <v>4680</v>
      </c>
      <c r="H101" s="124"/>
      <c r="I101" s="125">
        <f t="shared" si="1"/>
        <v>4680</v>
      </c>
    </row>
    <row r="102" spans="1:9" x14ac:dyDescent="0.25">
      <c r="A102" s="124" t="s">
        <v>17</v>
      </c>
      <c r="B102" s="124" t="s">
        <v>18</v>
      </c>
      <c r="C102" s="124" t="s">
        <v>407</v>
      </c>
      <c r="D102" s="129">
        <v>5000</v>
      </c>
      <c r="E102" s="124"/>
      <c r="F102" s="124"/>
      <c r="G102" s="124"/>
      <c r="H102" s="124"/>
      <c r="I102" s="125">
        <f t="shared" si="1"/>
        <v>5000</v>
      </c>
    </row>
    <row r="103" spans="1:9" x14ac:dyDescent="0.25">
      <c r="A103" s="124" t="s">
        <v>531</v>
      </c>
      <c r="B103" s="124" t="s">
        <v>530</v>
      </c>
      <c r="C103" s="124" t="s">
        <v>407</v>
      </c>
      <c r="D103" s="129">
        <v>3000</v>
      </c>
      <c r="E103" s="124"/>
      <c r="F103" s="124"/>
      <c r="G103" s="124"/>
      <c r="H103" s="124"/>
      <c r="I103" s="125">
        <f t="shared" si="1"/>
        <v>3000</v>
      </c>
    </row>
    <row r="104" spans="1:9" x14ac:dyDescent="0.25">
      <c r="A104" s="124" t="s">
        <v>699</v>
      </c>
      <c r="B104" s="124" t="s">
        <v>509</v>
      </c>
      <c r="C104" s="124" t="s">
        <v>141</v>
      </c>
      <c r="D104" s="129">
        <v>2500</v>
      </c>
      <c r="E104" s="124"/>
      <c r="F104" s="124"/>
      <c r="G104" s="124"/>
      <c r="H104" s="124"/>
      <c r="I104" s="125">
        <f t="shared" si="1"/>
        <v>2500</v>
      </c>
    </row>
    <row r="105" spans="1:9" x14ac:dyDescent="0.25">
      <c r="A105" s="124" t="s">
        <v>708</v>
      </c>
      <c r="B105" s="124" t="s">
        <v>709</v>
      </c>
      <c r="C105" s="124" t="s">
        <v>19</v>
      </c>
      <c r="D105" s="129">
        <v>3000</v>
      </c>
      <c r="E105" s="124"/>
      <c r="F105" s="124"/>
      <c r="G105" s="124"/>
      <c r="H105" s="124"/>
      <c r="I105" s="125">
        <f t="shared" si="1"/>
        <v>3000</v>
      </c>
    </row>
    <row r="106" spans="1:9" x14ac:dyDescent="0.25">
      <c r="A106" s="124" t="s">
        <v>708</v>
      </c>
      <c r="B106" s="124" t="s">
        <v>709</v>
      </c>
      <c r="C106" s="124" t="s">
        <v>407</v>
      </c>
      <c r="D106" s="128"/>
      <c r="E106" s="124"/>
      <c r="F106" s="124"/>
      <c r="G106" s="124"/>
      <c r="H106" s="125">
        <v>3000</v>
      </c>
      <c r="I106" s="125">
        <f t="shared" si="1"/>
        <v>3000</v>
      </c>
    </row>
    <row r="107" spans="1:9" x14ac:dyDescent="0.25">
      <c r="A107" s="124" t="s">
        <v>711</v>
      </c>
      <c r="B107" s="124" t="s">
        <v>33</v>
      </c>
      <c r="C107" s="124" t="s">
        <v>19</v>
      </c>
      <c r="D107" s="129">
        <v>2000</v>
      </c>
      <c r="E107" s="124"/>
      <c r="F107" s="124"/>
      <c r="G107" s="124"/>
      <c r="H107" s="124"/>
      <c r="I107" s="125">
        <f t="shared" si="1"/>
        <v>2000</v>
      </c>
    </row>
    <row r="108" spans="1:9" x14ac:dyDescent="0.25">
      <c r="A108" s="124" t="s">
        <v>420</v>
      </c>
      <c r="B108" s="124" t="s">
        <v>59</v>
      </c>
      <c r="C108" s="124" t="s">
        <v>19</v>
      </c>
      <c r="D108" s="129">
        <v>5000</v>
      </c>
      <c r="E108" s="124"/>
      <c r="F108" s="124"/>
      <c r="G108" s="124"/>
      <c r="H108" s="124"/>
      <c r="I108" s="125">
        <f t="shared" si="1"/>
        <v>5000</v>
      </c>
    </row>
    <row r="109" spans="1:9" x14ac:dyDescent="0.25">
      <c r="A109" s="124" t="s">
        <v>697</v>
      </c>
      <c r="B109" s="124" t="s">
        <v>496</v>
      </c>
      <c r="C109" s="124" t="s">
        <v>338</v>
      </c>
      <c r="D109" s="129">
        <v>1500</v>
      </c>
      <c r="E109" s="124"/>
      <c r="F109" s="124"/>
      <c r="G109" s="124"/>
      <c r="H109" s="124"/>
      <c r="I109" s="125">
        <f t="shared" si="1"/>
        <v>1500</v>
      </c>
    </row>
    <row r="110" spans="1:9" x14ac:dyDescent="0.25">
      <c r="A110" s="124" t="s">
        <v>860</v>
      </c>
      <c r="B110" s="124" t="s">
        <v>89</v>
      </c>
      <c r="C110" s="124" t="s">
        <v>407</v>
      </c>
      <c r="D110" s="128"/>
      <c r="E110" s="124"/>
      <c r="F110" s="124"/>
      <c r="G110" s="124"/>
      <c r="H110" s="125">
        <v>4000</v>
      </c>
      <c r="I110" s="125">
        <f t="shared" si="1"/>
        <v>4000</v>
      </c>
    </row>
    <row r="111" spans="1:9" x14ac:dyDescent="0.25">
      <c r="A111" s="124" t="s">
        <v>723</v>
      </c>
      <c r="B111" s="124" t="s">
        <v>724</v>
      </c>
      <c r="C111" s="124" t="s">
        <v>44</v>
      </c>
      <c r="D111" s="129">
        <v>3000</v>
      </c>
      <c r="E111" s="124"/>
      <c r="F111" s="124"/>
      <c r="G111" s="124"/>
      <c r="H111" s="124"/>
      <c r="I111" s="125">
        <f t="shared" si="1"/>
        <v>3000</v>
      </c>
    </row>
    <row r="112" spans="1:9" x14ac:dyDescent="0.25">
      <c r="A112" s="124" t="s">
        <v>712</v>
      </c>
      <c r="B112" s="124" t="s">
        <v>422</v>
      </c>
      <c r="C112" s="124" t="s">
        <v>713</v>
      </c>
      <c r="D112" s="129">
        <v>1000</v>
      </c>
      <c r="E112" s="124"/>
      <c r="F112" s="124"/>
      <c r="G112" s="124"/>
      <c r="H112" s="124"/>
      <c r="I112" s="125">
        <f t="shared" si="1"/>
        <v>1000</v>
      </c>
    </row>
    <row r="113" spans="1:9" x14ac:dyDescent="0.25">
      <c r="A113" s="124" t="s">
        <v>761</v>
      </c>
      <c r="B113" s="124" t="s">
        <v>74</v>
      </c>
      <c r="C113" s="124" t="s">
        <v>19</v>
      </c>
      <c r="D113" s="128"/>
      <c r="E113" s="125">
        <v>3000</v>
      </c>
      <c r="F113" s="124"/>
      <c r="G113" s="124"/>
      <c r="H113" s="124"/>
      <c r="I113" s="125">
        <f t="shared" si="1"/>
        <v>3000</v>
      </c>
    </row>
    <row r="114" spans="1:9" x14ac:dyDescent="0.25">
      <c r="A114" s="124" t="s">
        <v>707</v>
      </c>
      <c r="B114" s="124" t="s">
        <v>74</v>
      </c>
      <c r="C114" s="124" t="s">
        <v>19</v>
      </c>
      <c r="D114" s="129">
        <v>4000</v>
      </c>
      <c r="E114" s="124"/>
      <c r="F114" s="124"/>
      <c r="G114" s="124"/>
      <c r="H114" s="124"/>
      <c r="I114" s="125">
        <f t="shared" si="1"/>
        <v>4000</v>
      </c>
    </row>
    <row r="115" spans="1:9" x14ac:dyDescent="0.25">
      <c r="A115" s="124" t="s">
        <v>714</v>
      </c>
      <c r="B115" s="124" t="s">
        <v>715</v>
      </c>
      <c r="C115" s="124" t="s">
        <v>716</v>
      </c>
      <c r="D115" s="129">
        <v>2000</v>
      </c>
      <c r="E115" s="124"/>
      <c r="F115" s="124"/>
      <c r="G115" s="124"/>
      <c r="H115" s="124"/>
      <c r="I115" s="125">
        <f t="shared" si="1"/>
        <v>2000</v>
      </c>
    </row>
    <row r="116" spans="1:9" x14ac:dyDescent="0.25">
      <c r="A116" s="124" t="s">
        <v>734</v>
      </c>
      <c r="B116" s="124" t="s">
        <v>735</v>
      </c>
      <c r="C116" s="124" t="s">
        <v>500</v>
      </c>
      <c r="D116" s="129">
        <v>3000</v>
      </c>
      <c r="E116" s="124"/>
      <c r="F116" s="124"/>
      <c r="G116" s="124"/>
      <c r="H116" s="124"/>
      <c r="I116" s="125">
        <f t="shared" si="1"/>
        <v>3000</v>
      </c>
    </row>
    <row r="117" spans="1:9" x14ac:dyDescent="0.25">
      <c r="A117" s="124" t="s">
        <v>486</v>
      </c>
      <c r="B117" s="124" t="s">
        <v>427</v>
      </c>
      <c r="C117" s="124" t="s">
        <v>472</v>
      </c>
      <c r="D117" s="129">
        <v>4000</v>
      </c>
      <c r="E117" s="124"/>
      <c r="F117" s="124"/>
      <c r="G117" s="124"/>
      <c r="H117" s="124"/>
      <c r="I117" s="125">
        <f t="shared" si="1"/>
        <v>4000</v>
      </c>
    </row>
    <row r="118" spans="1:9" x14ac:dyDescent="0.25">
      <c r="A118" s="124" t="s">
        <v>758</v>
      </c>
      <c r="B118" s="124" t="s">
        <v>105</v>
      </c>
      <c r="C118" s="124" t="s">
        <v>19</v>
      </c>
      <c r="D118" s="128"/>
      <c r="E118" s="125">
        <v>4000</v>
      </c>
      <c r="F118" s="124"/>
      <c r="G118" s="124"/>
      <c r="H118" s="124"/>
      <c r="I118" s="125">
        <f t="shared" si="1"/>
        <v>4000</v>
      </c>
    </row>
    <row r="119" spans="1:9" x14ac:dyDescent="0.25">
      <c r="A119" s="124" t="s">
        <v>740</v>
      </c>
      <c r="B119" s="124" t="s">
        <v>741</v>
      </c>
      <c r="C119" s="124" t="s">
        <v>625</v>
      </c>
      <c r="D119" s="129">
        <v>3000</v>
      </c>
      <c r="E119" s="124"/>
      <c r="F119" s="124"/>
      <c r="G119" s="124"/>
      <c r="H119" s="124"/>
      <c r="I119" s="125">
        <f t="shared" si="1"/>
        <v>3000</v>
      </c>
    </row>
    <row r="120" spans="1:9" x14ac:dyDescent="0.25">
      <c r="A120" s="124" t="s">
        <v>702</v>
      </c>
      <c r="B120" s="124" t="s">
        <v>116</v>
      </c>
      <c r="C120" s="124" t="s">
        <v>19</v>
      </c>
      <c r="D120" s="129">
        <v>6000</v>
      </c>
      <c r="E120" s="124"/>
      <c r="F120" s="124"/>
      <c r="G120" s="124"/>
      <c r="H120" s="124"/>
      <c r="I120" s="125">
        <f t="shared" si="1"/>
        <v>6000</v>
      </c>
    </row>
    <row r="121" spans="1:9" x14ac:dyDescent="0.25">
      <c r="A121" s="124" t="s">
        <v>747</v>
      </c>
      <c r="B121" s="124" t="s">
        <v>748</v>
      </c>
      <c r="C121" s="124" t="s">
        <v>407</v>
      </c>
      <c r="D121" s="129">
        <v>8000</v>
      </c>
      <c r="E121" s="124"/>
      <c r="F121" s="124"/>
      <c r="G121" s="124"/>
      <c r="H121" s="124"/>
      <c r="I121" s="125">
        <f t="shared" si="1"/>
        <v>8000</v>
      </c>
    </row>
    <row r="122" spans="1:9" x14ac:dyDescent="0.25">
      <c r="A122" s="124" t="s">
        <v>696</v>
      </c>
      <c r="B122" s="124" t="s">
        <v>116</v>
      </c>
      <c r="C122" s="124" t="s">
        <v>407</v>
      </c>
      <c r="D122" s="129">
        <v>5000</v>
      </c>
      <c r="E122" s="124"/>
      <c r="F122" s="124"/>
      <c r="G122" s="124"/>
      <c r="H122" s="124"/>
      <c r="I122" s="125">
        <f t="shared" si="1"/>
        <v>5000</v>
      </c>
    </row>
    <row r="123" spans="1:9" x14ac:dyDescent="0.25">
      <c r="A123" s="124" t="s">
        <v>729</v>
      </c>
      <c r="B123" s="124" t="s">
        <v>730</v>
      </c>
      <c r="C123" s="124" t="s">
        <v>473</v>
      </c>
      <c r="D123" s="129">
        <v>2500</v>
      </c>
      <c r="E123" s="124"/>
      <c r="F123" s="124"/>
      <c r="G123" s="124"/>
      <c r="H123" s="124"/>
      <c r="I123" s="125">
        <f t="shared" si="1"/>
        <v>2500</v>
      </c>
    </row>
    <row r="124" spans="1:9" x14ac:dyDescent="0.25">
      <c r="A124" s="124" t="s">
        <v>729</v>
      </c>
      <c r="B124" s="124" t="s">
        <v>730</v>
      </c>
      <c r="C124" s="124" t="s">
        <v>473</v>
      </c>
      <c r="D124" s="129">
        <v>2500</v>
      </c>
      <c r="E124" s="124"/>
      <c r="F124" s="124"/>
      <c r="G124" s="124"/>
      <c r="H124" s="124"/>
      <c r="I124" s="125">
        <f t="shared" si="1"/>
        <v>2500</v>
      </c>
    </row>
    <row r="125" spans="1:9" x14ac:dyDescent="0.25">
      <c r="A125" s="124" t="s">
        <v>762</v>
      </c>
      <c r="B125" s="124" t="s">
        <v>763</v>
      </c>
      <c r="C125" s="124" t="s">
        <v>764</v>
      </c>
      <c r="D125" s="128"/>
      <c r="E125" s="125">
        <v>2500</v>
      </c>
      <c r="F125" s="124"/>
      <c r="G125" s="124"/>
      <c r="H125" s="124"/>
      <c r="I125" s="125">
        <f t="shared" si="1"/>
        <v>2500</v>
      </c>
    </row>
    <row r="126" spans="1:9" x14ac:dyDescent="0.25">
      <c r="A126" s="124" t="s">
        <v>695</v>
      </c>
      <c r="B126" s="124" t="s">
        <v>253</v>
      </c>
      <c r="C126" s="124" t="s">
        <v>407</v>
      </c>
      <c r="D126" s="129">
        <v>3000</v>
      </c>
      <c r="E126" s="124"/>
      <c r="F126" s="124"/>
      <c r="G126" s="124"/>
      <c r="H126" s="124"/>
      <c r="I126" s="125">
        <f t="shared" si="1"/>
        <v>3000</v>
      </c>
    </row>
    <row r="127" spans="1:9" x14ac:dyDescent="0.25">
      <c r="A127" s="124" t="s">
        <v>743</v>
      </c>
      <c r="B127" s="124" t="s">
        <v>129</v>
      </c>
      <c r="C127" s="124" t="s">
        <v>407</v>
      </c>
      <c r="D127" s="129">
        <v>1500</v>
      </c>
      <c r="E127" s="124"/>
      <c r="F127" s="124"/>
      <c r="G127" s="124"/>
      <c r="H127" s="124"/>
      <c r="I127" s="125">
        <f t="shared" si="1"/>
        <v>1500</v>
      </c>
    </row>
    <row r="128" spans="1:9" x14ac:dyDescent="0.25">
      <c r="A128" s="124" t="s">
        <v>698</v>
      </c>
      <c r="B128" s="124" t="s">
        <v>493</v>
      </c>
      <c r="C128" s="124" t="s">
        <v>407</v>
      </c>
      <c r="D128" s="129">
        <v>1500</v>
      </c>
      <c r="E128" s="124"/>
      <c r="F128" s="124"/>
      <c r="G128" s="124"/>
      <c r="H128" s="124"/>
      <c r="I128" s="125">
        <f t="shared" si="1"/>
        <v>1500</v>
      </c>
    </row>
    <row r="129" spans="1:9" x14ac:dyDescent="0.25">
      <c r="A129" s="124" t="s">
        <v>732</v>
      </c>
      <c r="B129" s="124" t="s">
        <v>240</v>
      </c>
      <c r="C129" s="124" t="s">
        <v>407</v>
      </c>
      <c r="D129" s="129">
        <v>4950</v>
      </c>
      <c r="E129" s="124"/>
      <c r="F129" s="124"/>
      <c r="G129" s="124"/>
      <c r="H129" s="124"/>
      <c r="I129" s="125">
        <f t="shared" si="1"/>
        <v>4950</v>
      </c>
    </row>
    <row r="130" spans="1:9" x14ac:dyDescent="0.25">
      <c r="A130" s="124" t="s">
        <v>440</v>
      </c>
      <c r="B130" s="124" t="s">
        <v>441</v>
      </c>
      <c r="C130" s="124" t="s">
        <v>44</v>
      </c>
      <c r="D130" s="128"/>
      <c r="E130" s="124"/>
      <c r="F130" s="125">
        <v>2598.9499999999998</v>
      </c>
      <c r="G130" s="124"/>
      <c r="H130" s="124"/>
      <c r="I130" s="125">
        <f t="shared" si="1"/>
        <v>2598.9499999999998</v>
      </c>
    </row>
    <row r="131" spans="1:9" x14ac:dyDescent="0.25">
      <c r="A131" s="124" t="s">
        <v>768</v>
      </c>
      <c r="B131" s="124" t="s">
        <v>443</v>
      </c>
      <c r="C131" s="124" t="s">
        <v>19</v>
      </c>
      <c r="D131" s="128"/>
      <c r="E131" s="124"/>
      <c r="F131" s="125">
        <v>1000</v>
      </c>
      <c r="G131" s="124"/>
      <c r="H131" s="124"/>
      <c r="I131" s="125">
        <f t="shared" si="1"/>
        <v>1000</v>
      </c>
    </row>
    <row r="132" spans="1:9" x14ac:dyDescent="0.25">
      <c r="A132" s="124" t="s">
        <v>770</v>
      </c>
      <c r="B132" s="124" t="s">
        <v>134</v>
      </c>
      <c r="C132" s="124" t="s">
        <v>19</v>
      </c>
      <c r="D132" s="128"/>
      <c r="E132" s="124"/>
      <c r="F132" s="125">
        <v>839</v>
      </c>
      <c r="G132" s="124"/>
      <c r="H132" s="124"/>
      <c r="I132" s="125">
        <f t="shared" si="1"/>
        <v>839</v>
      </c>
    </row>
    <row r="133" spans="1:9" x14ac:dyDescent="0.25">
      <c r="A133" s="124" t="s">
        <v>809</v>
      </c>
      <c r="B133" s="124" t="s">
        <v>810</v>
      </c>
      <c r="C133" s="124" t="s">
        <v>450</v>
      </c>
      <c r="D133" s="128"/>
      <c r="E133" s="124"/>
      <c r="F133" s="124"/>
      <c r="G133" s="125">
        <v>8632.76</v>
      </c>
      <c r="H133" s="124"/>
      <c r="I133" s="125">
        <f t="shared" ref="I133:I137" si="2">SUM(D133:H133)</f>
        <v>8632.76</v>
      </c>
    </row>
    <row r="134" spans="1:9" x14ac:dyDescent="0.25">
      <c r="A134" s="124" t="s">
        <v>725</v>
      </c>
      <c r="B134" s="124" t="s">
        <v>726</v>
      </c>
      <c r="C134" s="124" t="s">
        <v>369</v>
      </c>
      <c r="D134" s="129">
        <v>2000</v>
      </c>
      <c r="E134" s="124"/>
      <c r="F134" s="124"/>
      <c r="G134" s="124"/>
      <c r="H134" s="124"/>
      <c r="I134" s="125">
        <f t="shared" si="2"/>
        <v>2000</v>
      </c>
    </row>
    <row r="135" spans="1:9" x14ac:dyDescent="0.25">
      <c r="A135" s="124" t="s">
        <v>808</v>
      </c>
      <c r="B135" s="124" t="s">
        <v>280</v>
      </c>
      <c r="C135" s="124" t="s">
        <v>407</v>
      </c>
      <c r="D135" s="128"/>
      <c r="E135" s="124"/>
      <c r="F135" s="124"/>
      <c r="G135" s="125">
        <v>4293</v>
      </c>
      <c r="H135" s="124"/>
      <c r="I135" s="125">
        <f t="shared" si="2"/>
        <v>4293</v>
      </c>
    </row>
    <row r="136" spans="1:9" x14ac:dyDescent="0.25">
      <c r="A136" s="124" t="s">
        <v>835</v>
      </c>
      <c r="B136" s="124" t="s">
        <v>231</v>
      </c>
      <c r="C136" s="124" t="s">
        <v>411</v>
      </c>
      <c r="D136" s="128"/>
      <c r="E136" s="124"/>
      <c r="F136" s="124"/>
      <c r="G136" s="125">
        <v>2837.52</v>
      </c>
      <c r="H136" s="124"/>
      <c r="I136" s="125">
        <f t="shared" si="2"/>
        <v>2837.52</v>
      </c>
    </row>
    <row r="137" spans="1:9" x14ac:dyDescent="0.25">
      <c r="A137" s="124" t="s">
        <v>836</v>
      </c>
      <c r="B137" s="124" t="s">
        <v>57</v>
      </c>
      <c r="C137" s="124" t="s">
        <v>333</v>
      </c>
      <c r="D137" s="124"/>
      <c r="E137" s="124"/>
      <c r="F137" s="124"/>
      <c r="G137" s="125">
        <v>2268</v>
      </c>
      <c r="H137" s="124"/>
      <c r="I137" s="125">
        <f t="shared" si="2"/>
        <v>2268</v>
      </c>
    </row>
    <row r="138" spans="1:9" x14ac:dyDescent="0.25">
      <c r="A138" s="130" t="s">
        <v>484</v>
      </c>
      <c r="B138" s="130"/>
      <c r="C138" s="130"/>
      <c r="D138" s="125">
        <f t="shared" ref="D138:G138" si="3">SUM(D4:D137)</f>
        <v>198736.09999999998</v>
      </c>
      <c r="E138" s="125">
        <f t="shared" si="3"/>
        <v>34000</v>
      </c>
      <c r="F138" s="125">
        <f t="shared" si="3"/>
        <v>21487.95</v>
      </c>
      <c r="G138" s="125">
        <f t="shared" si="3"/>
        <v>304562.85000000003</v>
      </c>
      <c r="H138" s="125">
        <f>SUM(H4:H137)</f>
        <v>62735</v>
      </c>
      <c r="I138" s="124"/>
    </row>
  </sheetData>
  <sortState xmlns:xlrd2="http://schemas.microsoft.com/office/spreadsheetml/2017/richdata2" ref="A4:H137">
    <sortCondition ref="A4:A137"/>
  </sortState>
  <mergeCells count="7">
    <mergeCell ref="I1:I3"/>
    <mergeCell ref="D2:F2"/>
    <mergeCell ref="A138:C138"/>
    <mergeCell ref="A1:A3"/>
    <mergeCell ref="B1:B3"/>
    <mergeCell ref="C1:C3"/>
    <mergeCell ref="D1:F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F40C-F124-42BF-93B0-C56F9C17B92E}">
  <dimension ref="A1:K117"/>
  <sheetViews>
    <sheetView zoomScale="70" zoomScaleNormal="70" workbookViewId="0">
      <pane xSplit="3" ySplit="22" topLeftCell="D23" activePane="bottomRight" state="frozen"/>
      <selection pane="topRight" activeCell="D1" sqref="D1"/>
      <selection pane="bottomLeft" activeCell="A23" sqref="A23"/>
      <selection pane="bottomRight" sqref="A1:K3"/>
    </sheetView>
  </sheetViews>
  <sheetFormatPr defaultRowHeight="13.2" x14ac:dyDescent="0.25"/>
  <cols>
    <col min="1" max="1" width="88.77734375" bestFit="1" customWidth="1"/>
    <col min="2" max="2" width="22.44140625" customWidth="1"/>
    <col min="3" max="3" width="30.44140625" bestFit="1" customWidth="1"/>
    <col min="4" max="4" width="33.6640625" bestFit="1" customWidth="1"/>
    <col min="5" max="5" width="33" bestFit="1" customWidth="1"/>
    <col min="6" max="6" width="33" customWidth="1"/>
    <col min="7" max="7" width="20.5546875" customWidth="1"/>
    <col min="8" max="8" width="24.6640625" bestFit="1" customWidth="1"/>
    <col min="9" max="9" width="22.5546875" bestFit="1" customWidth="1"/>
    <col min="10" max="10" width="45.6640625" customWidth="1"/>
    <col min="11" max="11" width="18.5546875" bestFit="1" customWidth="1"/>
  </cols>
  <sheetData>
    <row r="1" spans="1:11" ht="13.8" x14ac:dyDescent="0.25">
      <c r="A1" s="120" t="s">
        <v>2</v>
      </c>
      <c r="B1" s="113" t="s">
        <v>3</v>
      </c>
      <c r="C1" s="115" t="s">
        <v>4</v>
      </c>
      <c r="D1" s="123" t="s">
        <v>5</v>
      </c>
      <c r="E1" s="123"/>
      <c r="F1" s="123"/>
      <c r="G1" s="123"/>
      <c r="H1" s="123" t="s">
        <v>6</v>
      </c>
      <c r="I1" s="123"/>
      <c r="J1" s="123"/>
      <c r="K1" s="126" t="s">
        <v>8</v>
      </c>
    </row>
    <row r="2" spans="1:11" ht="13.8" x14ac:dyDescent="0.25">
      <c r="A2" s="120"/>
      <c r="B2" s="113"/>
      <c r="C2" s="115"/>
      <c r="D2" s="123" t="s">
        <v>9</v>
      </c>
      <c r="E2" s="123"/>
      <c r="F2" s="123"/>
      <c r="G2" s="123"/>
      <c r="H2" s="123" t="s">
        <v>10</v>
      </c>
      <c r="I2" s="123"/>
      <c r="J2" s="123"/>
      <c r="K2" s="126"/>
    </row>
    <row r="3" spans="1:11" ht="13.8" x14ac:dyDescent="0.3">
      <c r="A3" s="120"/>
      <c r="B3" s="113"/>
      <c r="C3" s="115"/>
      <c r="D3" s="5" t="s">
        <v>861</v>
      </c>
      <c r="E3" s="5" t="s">
        <v>876</v>
      </c>
      <c r="F3" s="5" t="s">
        <v>893</v>
      </c>
      <c r="G3" s="5" t="s">
        <v>892</v>
      </c>
      <c r="H3" s="5" t="s">
        <v>908</v>
      </c>
      <c r="I3" s="5" t="s">
        <v>949</v>
      </c>
      <c r="J3" s="5" t="s">
        <v>892</v>
      </c>
      <c r="K3" s="126"/>
    </row>
    <row r="4" spans="1:11" x14ac:dyDescent="0.25">
      <c r="A4" s="124" t="s">
        <v>872</v>
      </c>
      <c r="B4" s="124" t="s">
        <v>221</v>
      </c>
      <c r="C4" s="124" t="s">
        <v>407</v>
      </c>
      <c r="D4" s="125">
        <v>5000</v>
      </c>
      <c r="E4" s="124"/>
      <c r="F4" s="124"/>
      <c r="G4" s="124"/>
      <c r="H4" s="124"/>
      <c r="I4" s="124"/>
      <c r="J4" s="124"/>
      <c r="K4" s="133">
        <f>SUM(D4:J4)</f>
        <v>5000</v>
      </c>
    </row>
    <row r="5" spans="1:11" x14ac:dyDescent="0.25">
      <c r="A5" s="124" t="s">
        <v>878</v>
      </c>
      <c r="B5" s="124" t="s">
        <v>499</v>
      </c>
      <c r="C5" s="124" t="s">
        <v>500</v>
      </c>
      <c r="D5" s="124"/>
      <c r="E5" s="125">
        <v>3000</v>
      </c>
      <c r="F5" s="125"/>
      <c r="G5" s="124"/>
      <c r="H5" s="124"/>
      <c r="I5" s="124"/>
      <c r="J5" s="124"/>
      <c r="K5" s="133">
        <f t="shared" ref="K5:K68" si="0">SUM(D5:J5)</f>
        <v>3000</v>
      </c>
    </row>
    <row r="6" spans="1:11" x14ac:dyDescent="0.25">
      <c r="A6" s="124" t="s">
        <v>890</v>
      </c>
      <c r="B6" s="124" t="s">
        <v>322</v>
      </c>
      <c r="C6" s="124" t="s">
        <v>406</v>
      </c>
      <c r="D6" s="124"/>
      <c r="E6" s="124"/>
      <c r="F6" s="124"/>
      <c r="G6" s="125">
        <v>5000</v>
      </c>
      <c r="H6" s="125"/>
      <c r="I6" s="125"/>
      <c r="J6" s="124"/>
      <c r="K6" s="133">
        <f t="shared" si="0"/>
        <v>5000</v>
      </c>
    </row>
    <row r="7" spans="1:11" x14ac:dyDescent="0.25">
      <c r="A7" s="124" t="s">
        <v>891</v>
      </c>
      <c r="B7" s="124" t="s">
        <v>509</v>
      </c>
      <c r="C7" s="124" t="s">
        <v>141</v>
      </c>
      <c r="D7" s="124"/>
      <c r="E7" s="124"/>
      <c r="F7" s="124"/>
      <c r="G7" s="125">
        <v>5820</v>
      </c>
      <c r="H7" s="125"/>
      <c r="I7" s="125"/>
      <c r="J7" s="124"/>
      <c r="K7" s="133">
        <f t="shared" si="0"/>
        <v>5820</v>
      </c>
    </row>
    <row r="8" spans="1:11" x14ac:dyDescent="0.25">
      <c r="A8" s="124" t="s">
        <v>537</v>
      </c>
      <c r="B8" s="124" t="s">
        <v>538</v>
      </c>
      <c r="C8" s="124" t="s">
        <v>500</v>
      </c>
      <c r="D8" s="124"/>
      <c r="E8" s="125">
        <v>1666.67</v>
      </c>
      <c r="F8" s="125"/>
      <c r="G8" s="124"/>
      <c r="H8" s="124"/>
      <c r="I8" s="124"/>
      <c r="J8" s="124"/>
      <c r="K8" s="133">
        <f t="shared" si="0"/>
        <v>1666.67</v>
      </c>
    </row>
    <row r="9" spans="1:11" x14ac:dyDescent="0.25">
      <c r="A9" s="124" t="s">
        <v>537</v>
      </c>
      <c r="B9" s="124" t="s">
        <v>538</v>
      </c>
      <c r="C9" s="124" t="s">
        <v>500</v>
      </c>
      <c r="D9" s="124"/>
      <c r="E9" s="125">
        <v>1666.67</v>
      </c>
      <c r="F9" s="125"/>
      <c r="G9" s="124"/>
      <c r="H9" s="124"/>
      <c r="I9" s="124"/>
      <c r="J9" s="124"/>
      <c r="K9" s="133">
        <f t="shared" si="0"/>
        <v>1666.67</v>
      </c>
    </row>
    <row r="10" spans="1:11" x14ac:dyDescent="0.25">
      <c r="A10" s="124" t="s">
        <v>869</v>
      </c>
      <c r="B10" s="124" t="s">
        <v>870</v>
      </c>
      <c r="C10" s="124" t="s">
        <v>407</v>
      </c>
      <c r="D10" s="125">
        <v>6000</v>
      </c>
      <c r="E10" s="124"/>
      <c r="F10" s="124"/>
      <c r="G10" s="124"/>
      <c r="H10" s="124"/>
      <c r="I10" s="124"/>
      <c r="J10" s="124"/>
      <c r="K10" s="133">
        <f t="shared" si="0"/>
        <v>6000</v>
      </c>
    </row>
    <row r="11" spans="1:11" x14ac:dyDescent="0.25">
      <c r="A11" s="124" t="s">
        <v>869</v>
      </c>
      <c r="B11" s="124" t="s">
        <v>870</v>
      </c>
      <c r="C11" s="124" t="s">
        <v>407</v>
      </c>
      <c r="D11" s="125">
        <v>6000</v>
      </c>
      <c r="E11" s="124"/>
      <c r="F11" s="124"/>
      <c r="G11" s="124"/>
      <c r="H11" s="124"/>
      <c r="I11" s="124"/>
      <c r="J11" s="124"/>
      <c r="K11" s="133">
        <f t="shared" si="0"/>
        <v>6000</v>
      </c>
    </row>
    <row r="12" spans="1:11" x14ac:dyDescent="0.25">
      <c r="A12" s="124" t="s">
        <v>966</v>
      </c>
      <c r="B12" s="124" t="s">
        <v>54</v>
      </c>
      <c r="C12" s="124" t="s">
        <v>333</v>
      </c>
      <c r="D12" s="124"/>
      <c r="E12" s="124"/>
      <c r="F12" s="124"/>
      <c r="G12" s="124"/>
      <c r="H12" s="124"/>
      <c r="I12" s="124"/>
      <c r="J12" s="125">
        <v>6800</v>
      </c>
      <c r="K12" s="133">
        <f t="shared" si="0"/>
        <v>6800</v>
      </c>
    </row>
    <row r="13" spans="1:11" x14ac:dyDescent="0.25">
      <c r="A13" s="124" t="s">
        <v>501</v>
      </c>
      <c r="B13" s="124" t="s">
        <v>54</v>
      </c>
      <c r="C13" s="124" t="s">
        <v>333</v>
      </c>
      <c r="D13" s="124"/>
      <c r="E13" s="124"/>
      <c r="F13" s="124"/>
      <c r="G13" s="125">
        <v>20000</v>
      </c>
      <c r="H13" s="125"/>
      <c r="I13" s="125"/>
      <c r="J13" s="124"/>
      <c r="K13" s="133">
        <f t="shared" si="0"/>
        <v>20000</v>
      </c>
    </row>
    <row r="14" spans="1:11" x14ac:dyDescent="0.25">
      <c r="A14" s="124" t="s">
        <v>501</v>
      </c>
      <c r="B14" s="124" t="s">
        <v>54</v>
      </c>
      <c r="C14" s="124" t="s">
        <v>630</v>
      </c>
      <c r="D14" s="124"/>
      <c r="E14" s="124"/>
      <c r="F14" s="125">
        <v>15000</v>
      </c>
      <c r="G14" s="124"/>
      <c r="H14" s="124"/>
      <c r="I14" s="124"/>
      <c r="J14" s="124"/>
      <c r="K14" s="133">
        <f t="shared" si="0"/>
        <v>15000</v>
      </c>
    </row>
    <row r="15" spans="1:11" x14ac:dyDescent="0.25">
      <c r="A15" s="124" t="s">
        <v>501</v>
      </c>
      <c r="B15" s="124" t="s">
        <v>896</v>
      </c>
      <c r="C15" s="124" t="s">
        <v>630</v>
      </c>
      <c r="D15" s="124"/>
      <c r="E15" s="124"/>
      <c r="F15" s="125">
        <v>15000</v>
      </c>
      <c r="G15" s="124"/>
      <c r="H15" s="124"/>
      <c r="I15" s="124"/>
      <c r="J15" s="124"/>
      <c r="K15" s="133">
        <f t="shared" si="0"/>
        <v>15000</v>
      </c>
    </row>
    <row r="16" spans="1:11" x14ac:dyDescent="0.25">
      <c r="A16" s="124" t="s">
        <v>894</v>
      </c>
      <c r="B16" s="124" t="s">
        <v>288</v>
      </c>
      <c r="C16" s="124" t="s">
        <v>387</v>
      </c>
      <c r="D16" s="124"/>
      <c r="E16" s="124"/>
      <c r="F16" s="125">
        <v>5000</v>
      </c>
      <c r="G16" s="124"/>
      <c r="H16" s="124"/>
      <c r="I16" s="124"/>
      <c r="J16" s="124"/>
      <c r="K16" s="133">
        <f t="shared" si="0"/>
        <v>5000</v>
      </c>
    </row>
    <row r="17" spans="1:11" x14ac:dyDescent="0.25">
      <c r="A17" s="124" t="s">
        <v>964</v>
      </c>
      <c r="B17" s="124" t="s">
        <v>565</v>
      </c>
      <c r="C17" s="124" t="s">
        <v>448</v>
      </c>
      <c r="D17" s="124"/>
      <c r="E17" s="124"/>
      <c r="F17" s="124"/>
      <c r="G17" s="124"/>
      <c r="H17" s="124"/>
      <c r="I17" s="124"/>
      <c r="J17" s="125">
        <v>4800</v>
      </c>
      <c r="K17" s="133">
        <f t="shared" si="0"/>
        <v>4800</v>
      </c>
    </row>
    <row r="18" spans="1:11" x14ac:dyDescent="0.25">
      <c r="A18" s="124" t="s">
        <v>907</v>
      </c>
      <c r="B18" s="124" t="s">
        <v>489</v>
      </c>
      <c r="C18" s="124" t="s">
        <v>407</v>
      </c>
      <c r="D18" s="124"/>
      <c r="E18" s="124"/>
      <c r="F18" s="125">
        <v>2500</v>
      </c>
      <c r="G18" s="124"/>
      <c r="H18" s="124"/>
      <c r="I18" s="124"/>
      <c r="J18" s="124"/>
      <c r="K18" s="133">
        <f t="shared" si="0"/>
        <v>2500</v>
      </c>
    </row>
    <row r="19" spans="1:11" x14ac:dyDescent="0.25">
      <c r="A19" s="124" t="s">
        <v>875</v>
      </c>
      <c r="B19" s="124" t="s">
        <v>489</v>
      </c>
      <c r="C19" s="124" t="s">
        <v>407</v>
      </c>
      <c r="D19" s="125">
        <v>4620</v>
      </c>
      <c r="E19" s="124"/>
      <c r="F19" s="124"/>
      <c r="G19" s="124"/>
      <c r="H19" s="124"/>
      <c r="I19" s="124"/>
      <c r="J19" s="124"/>
      <c r="K19" s="133">
        <f t="shared" si="0"/>
        <v>4620</v>
      </c>
    </row>
    <row r="20" spans="1:11" x14ac:dyDescent="0.25">
      <c r="A20" s="124" t="s">
        <v>965</v>
      </c>
      <c r="B20" s="124" t="s">
        <v>515</v>
      </c>
      <c r="C20" s="124" t="s">
        <v>630</v>
      </c>
      <c r="D20" s="124"/>
      <c r="E20" s="124"/>
      <c r="F20" s="124"/>
      <c r="G20" s="124"/>
      <c r="H20" s="124"/>
      <c r="I20" s="124"/>
      <c r="J20" s="125">
        <v>5000</v>
      </c>
      <c r="K20" s="133">
        <f t="shared" si="0"/>
        <v>5000</v>
      </c>
    </row>
    <row r="21" spans="1:11" x14ac:dyDescent="0.25">
      <c r="A21" s="124" t="s">
        <v>294</v>
      </c>
      <c r="B21" s="124" t="s">
        <v>295</v>
      </c>
      <c r="C21" s="124" t="s">
        <v>630</v>
      </c>
      <c r="D21" s="124"/>
      <c r="E21" s="124"/>
      <c r="F21" s="124"/>
      <c r="G21" s="125">
        <v>5000</v>
      </c>
      <c r="H21" s="125"/>
      <c r="I21" s="125"/>
      <c r="J21" s="124"/>
      <c r="K21" s="133">
        <f t="shared" si="0"/>
        <v>5000</v>
      </c>
    </row>
    <row r="22" spans="1:11" x14ac:dyDescent="0.25">
      <c r="A22" s="124" t="s">
        <v>953</v>
      </c>
      <c r="B22" s="124" t="s">
        <v>954</v>
      </c>
      <c r="C22" s="124" t="s">
        <v>207</v>
      </c>
      <c r="D22" s="124"/>
      <c r="E22" s="124"/>
      <c r="F22" s="124"/>
      <c r="G22" s="124"/>
      <c r="H22" s="124"/>
      <c r="I22" s="124"/>
      <c r="J22" s="125">
        <v>2896</v>
      </c>
      <c r="K22" s="133">
        <f t="shared" si="0"/>
        <v>2896</v>
      </c>
    </row>
    <row r="23" spans="1:11" x14ac:dyDescent="0.25">
      <c r="A23" s="124" t="s">
        <v>961</v>
      </c>
      <c r="B23" s="124" t="s">
        <v>962</v>
      </c>
      <c r="C23" s="124" t="s">
        <v>630</v>
      </c>
      <c r="D23" s="124"/>
      <c r="E23" s="124"/>
      <c r="F23" s="124"/>
      <c r="G23" s="124"/>
      <c r="H23" s="124"/>
      <c r="I23" s="124"/>
      <c r="J23" s="125">
        <v>6200</v>
      </c>
      <c r="K23" s="133">
        <f t="shared" si="0"/>
        <v>6200</v>
      </c>
    </row>
    <row r="24" spans="1:11" x14ac:dyDescent="0.25">
      <c r="A24" s="124" t="s">
        <v>871</v>
      </c>
      <c r="B24" s="124" t="s">
        <v>737</v>
      </c>
      <c r="C24" s="124" t="s">
        <v>577</v>
      </c>
      <c r="D24" s="125">
        <v>1567.63</v>
      </c>
      <c r="E24" s="124"/>
      <c r="F24" s="124"/>
      <c r="G24" s="124"/>
      <c r="H24" s="124"/>
      <c r="I24" s="124"/>
      <c r="J24" s="124"/>
      <c r="K24" s="133">
        <f t="shared" si="0"/>
        <v>1567.63</v>
      </c>
    </row>
    <row r="25" spans="1:11" x14ac:dyDescent="0.25">
      <c r="A25" s="124" t="s">
        <v>952</v>
      </c>
      <c r="B25" s="124" t="s">
        <v>83</v>
      </c>
      <c r="C25" s="124" t="s">
        <v>330</v>
      </c>
      <c r="D25" s="124"/>
      <c r="E25" s="124"/>
      <c r="F25" s="124"/>
      <c r="G25" s="124"/>
      <c r="H25" s="124"/>
      <c r="I25" s="124"/>
      <c r="J25" s="125">
        <v>7000</v>
      </c>
      <c r="K25" s="133">
        <f t="shared" si="0"/>
        <v>7000</v>
      </c>
    </row>
    <row r="26" spans="1:11" x14ac:dyDescent="0.25">
      <c r="A26" s="124" t="s">
        <v>975</v>
      </c>
      <c r="B26" s="124" t="s">
        <v>85</v>
      </c>
      <c r="C26" s="124" t="s">
        <v>387</v>
      </c>
      <c r="D26" s="124"/>
      <c r="E26" s="124"/>
      <c r="F26" s="124"/>
      <c r="G26" s="124"/>
      <c r="H26" s="124"/>
      <c r="I26" s="124"/>
      <c r="J26" s="125">
        <v>7010</v>
      </c>
      <c r="K26" s="133">
        <f t="shared" si="0"/>
        <v>7010</v>
      </c>
    </row>
    <row r="27" spans="1:11" x14ac:dyDescent="0.25">
      <c r="A27" s="124" t="s">
        <v>754</v>
      </c>
      <c r="B27" s="124" t="s">
        <v>317</v>
      </c>
      <c r="C27" s="124" t="s">
        <v>338</v>
      </c>
      <c r="D27" s="124"/>
      <c r="E27" s="125">
        <v>3000</v>
      </c>
      <c r="F27" s="125"/>
      <c r="G27" s="124"/>
      <c r="H27" s="124"/>
      <c r="I27" s="124"/>
      <c r="J27" s="124"/>
      <c r="K27" s="133">
        <f t="shared" si="0"/>
        <v>3000</v>
      </c>
    </row>
    <row r="28" spans="1:11" x14ac:dyDescent="0.25">
      <c r="A28" s="124" t="s">
        <v>955</v>
      </c>
      <c r="B28" s="124" t="s">
        <v>956</v>
      </c>
      <c r="C28" s="124" t="s">
        <v>474</v>
      </c>
      <c r="D28" s="124"/>
      <c r="E28" s="124"/>
      <c r="F28" s="124"/>
      <c r="G28" s="124"/>
      <c r="H28" s="124"/>
      <c r="I28" s="124"/>
      <c r="J28" s="125">
        <v>5000</v>
      </c>
      <c r="K28" s="133">
        <f t="shared" si="0"/>
        <v>5000</v>
      </c>
    </row>
    <row r="29" spans="1:11" x14ac:dyDescent="0.25">
      <c r="A29" s="122" t="s">
        <v>950</v>
      </c>
      <c r="B29" s="131" t="s">
        <v>54</v>
      </c>
      <c r="C29" s="122" t="s">
        <v>333</v>
      </c>
      <c r="D29" s="124"/>
      <c r="E29" s="124"/>
      <c r="F29" s="124"/>
      <c r="G29" s="124"/>
      <c r="H29" s="124"/>
      <c r="I29" s="125">
        <v>6800</v>
      </c>
      <c r="J29" s="124"/>
      <c r="K29" s="133">
        <f t="shared" si="0"/>
        <v>6800</v>
      </c>
    </row>
    <row r="30" spans="1:11" x14ac:dyDescent="0.25">
      <c r="A30" s="124" t="s">
        <v>967</v>
      </c>
      <c r="B30" s="124" t="s">
        <v>91</v>
      </c>
      <c r="C30" s="124" t="s">
        <v>330</v>
      </c>
      <c r="D30" s="124"/>
      <c r="E30" s="124"/>
      <c r="F30" s="124"/>
      <c r="G30" s="124"/>
      <c r="H30" s="124"/>
      <c r="I30" s="124"/>
      <c r="J30" s="125">
        <v>7000</v>
      </c>
      <c r="K30" s="133">
        <f t="shared" si="0"/>
        <v>7000</v>
      </c>
    </row>
    <row r="31" spans="1:11" x14ac:dyDescent="0.25">
      <c r="A31" s="124" t="s">
        <v>745</v>
      </c>
      <c r="B31" s="124" t="s">
        <v>579</v>
      </c>
      <c r="C31" s="124" t="s">
        <v>630</v>
      </c>
      <c r="D31" s="124"/>
      <c r="E31" s="124"/>
      <c r="F31" s="125">
        <v>6000</v>
      </c>
      <c r="G31" s="124"/>
      <c r="H31" s="124"/>
      <c r="I31" s="124"/>
      <c r="J31" s="124"/>
      <c r="K31" s="133">
        <f t="shared" si="0"/>
        <v>6000</v>
      </c>
    </row>
    <row r="32" spans="1:11" x14ac:dyDescent="0.25">
      <c r="A32" s="124" t="s">
        <v>745</v>
      </c>
      <c r="B32" s="124" t="s">
        <v>579</v>
      </c>
      <c r="C32" s="124" t="s">
        <v>630</v>
      </c>
      <c r="D32" s="124"/>
      <c r="E32" s="124"/>
      <c r="F32" s="125">
        <v>6000</v>
      </c>
      <c r="G32" s="124"/>
      <c r="H32" s="124"/>
      <c r="I32" s="124"/>
      <c r="J32" s="124"/>
      <c r="K32" s="133">
        <f t="shared" si="0"/>
        <v>6000</v>
      </c>
    </row>
    <row r="33" spans="1:11" x14ac:dyDescent="0.25">
      <c r="A33" s="124" t="s">
        <v>745</v>
      </c>
      <c r="B33" s="124" t="s">
        <v>579</v>
      </c>
      <c r="C33" s="124" t="s">
        <v>630</v>
      </c>
      <c r="D33" s="124"/>
      <c r="E33" s="124"/>
      <c r="F33" s="124"/>
      <c r="G33" s="124"/>
      <c r="H33" s="124"/>
      <c r="I33" s="124"/>
      <c r="J33" s="125">
        <v>5000</v>
      </c>
      <c r="K33" s="133">
        <f t="shared" si="0"/>
        <v>5000</v>
      </c>
    </row>
    <row r="34" spans="1:11" x14ac:dyDescent="0.25">
      <c r="A34" s="124" t="s">
        <v>745</v>
      </c>
      <c r="B34" s="124" t="s">
        <v>579</v>
      </c>
      <c r="C34" s="124" t="s">
        <v>630</v>
      </c>
      <c r="D34" s="124"/>
      <c r="E34" s="124"/>
      <c r="F34" s="124"/>
      <c r="G34" s="124"/>
      <c r="H34" s="124"/>
      <c r="I34" s="124"/>
      <c r="J34" s="125">
        <v>20000</v>
      </c>
      <c r="K34" s="133">
        <f t="shared" si="0"/>
        <v>20000</v>
      </c>
    </row>
    <row r="35" spans="1:11" x14ac:dyDescent="0.25">
      <c r="A35" s="124" t="s">
        <v>110</v>
      </c>
      <c r="B35" s="124" t="s">
        <v>111</v>
      </c>
      <c r="C35" s="124" t="s">
        <v>330</v>
      </c>
      <c r="D35" s="124"/>
      <c r="E35" s="124"/>
      <c r="F35" s="125">
        <v>8000</v>
      </c>
      <c r="G35" s="124"/>
      <c r="H35" s="124"/>
      <c r="I35" s="124"/>
      <c r="J35" s="124"/>
      <c r="K35" s="133">
        <f t="shared" si="0"/>
        <v>8000</v>
      </c>
    </row>
    <row r="36" spans="1:11" x14ac:dyDescent="0.25">
      <c r="A36" s="124" t="s">
        <v>897</v>
      </c>
      <c r="B36" s="124" t="s">
        <v>759</v>
      </c>
      <c r="C36" s="124" t="s">
        <v>333</v>
      </c>
      <c r="D36" s="124"/>
      <c r="E36" s="124"/>
      <c r="F36" s="125">
        <v>45714.32</v>
      </c>
      <c r="G36" s="124"/>
      <c r="H36" s="124"/>
      <c r="I36" s="124"/>
      <c r="J36" s="124"/>
      <c r="K36" s="133">
        <f t="shared" si="0"/>
        <v>45714.32</v>
      </c>
    </row>
    <row r="37" spans="1:11" x14ac:dyDescent="0.25">
      <c r="A37" s="124" t="s">
        <v>972</v>
      </c>
      <c r="B37" s="124" t="s">
        <v>973</v>
      </c>
      <c r="C37" s="124" t="s">
        <v>974</v>
      </c>
      <c r="D37" s="124"/>
      <c r="E37" s="124"/>
      <c r="F37" s="124"/>
      <c r="G37" s="124"/>
      <c r="H37" s="124"/>
      <c r="I37" s="124"/>
      <c r="J37" s="125">
        <v>20000</v>
      </c>
      <c r="K37" s="133">
        <f t="shared" si="0"/>
        <v>20000</v>
      </c>
    </row>
    <row r="38" spans="1:11" x14ac:dyDescent="0.25">
      <c r="A38" s="124" t="s">
        <v>969</v>
      </c>
      <c r="B38" s="124" t="s">
        <v>139</v>
      </c>
      <c r="C38" s="124" t="s">
        <v>333</v>
      </c>
      <c r="D38" s="124"/>
      <c r="E38" s="124"/>
      <c r="F38" s="124"/>
      <c r="G38" s="124"/>
      <c r="H38" s="124"/>
      <c r="I38" s="124"/>
      <c r="J38" s="125">
        <v>5361</v>
      </c>
      <c r="K38" s="133">
        <f t="shared" si="0"/>
        <v>5361</v>
      </c>
    </row>
    <row r="39" spans="1:11" x14ac:dyDescent="0.25">
      <c r="A39" s="124" t="s">
        <v>886</v>
      </c>
      <c r="B39" s="124" t="s">
        <v>405</v>
      </c>
      <c r="C39" s="124" t="s">
        <v>406</v>
      </c>
      <c r="D39" s="124"/>
      <c r="E39" s="125">
        <v>2000</v>
      </c>
      <c r="F39" s="125"/>
      <c r="G39" s="124"/>
      <c r="H39" s="124"/>
      <c r="I39" s="124"/>
      <c r="J39" s="124"/>
      <c r="K39" s="133">
        <f t="shared" si="0"/>
        <v>2000</v>
      </c>
    </row>
    <row r="40" spans="1:11" x14ac:dyDescent="0.25">
      <c r="A40" s="124" t="s">
        <v>886</v>
      </c>
      <c r="B40" s="124" t="s">
        <v>405</v>
      </c>
      <c r="C40" s="124" t="s">
        <v>406</v>
      </c>
      <c r="D40" s="124"/>
      <c r="E40" s="124"/>
      <c r="F40" s="125">
        <v>1660</v>
      </c>
      <c r="G40" s="124"/>
      <c r="H40" s="124"/>
      <c r="I40" s="124"/>
      <c r="J40" s="124"/>
      <c r="K40" s="133">
        <f t="shared" si="0"/>
        <v>1660</v>
      </c>
    </row>
    <row r="41" spans="1:11" x14ac:dyDescent="0.25">
      <c r="A41" s="124" t="s">
        <v>906</v>
      </c>
      <c r="B41" s="124" t="s">
        <v>129</v>
      </c>
      <c r="C41" s="124" t="s">
        <v>338</v>
      </c>
      <c r="D41" s="124"/>
      <c r="E41" s="124"/>
      <c r="F41" s="125">
        <v>4000</v>
      </c>
      <c r="G41" s="124"/>
      <c r="H41" s="124"/>
      <c r="I41" s="124"/>
      <c r="J41" s="124"/>
      <c r="K41" s="133">
        <f t="shared" si="0"/>
        <v>4000</v>
      </c>
    </row>
    <row r="42" spans="1:11" x14ac:dyDescent="0.25">
      <c r="A42" s="124" t="s">
        <v>968</v>
      </c>
      <c r="B42" s="124" t="s">
        <v>242</v>
      </c>
      <c r="C42" s="124" t="s">
        <v>630</v>
      </c>
      <c r="D42" s="124"/>
      <c r="E42" s="124"/>
      <c r="F42" s="124"/>
      <c r="G42" s="124"/>
      <c r="H42" s="124"/>
      <c r="I42" s="124"/>
      <c r="J42" s="125">
        <v>7083.3</v>
      </c>
      <c r="K42" s="133">
        <f t="shared" si="0"/>
        <v>7083.3</v>
      </c>
    </row>
    <row r="43" spans="1:11" x14ac:dyDescent="0.25">
      <c r="A43" s="124" t="s">
        <v>867</v>
      </c>
      <c r="B43" s="124" t="s">
        <v>868</v>
      </c>
      <c r="C43" s="124" t="s">
        <v>407</v>
      </c>
      <c r="D43" s="125">
        <v>3000</v>
      </c>
      <c r="E43" s="124"/>
      <c r="F43" s="124"/>
      <c r="G43" s="124"/>
      <c r="H43" s="124"/>
      <c r="I43" s="124"/>
      <c r="J43" s="124"/>
      <c r="K43" s="133">
        <f t="shared" si="0"/>
        <v>3000</v>
      </c>
    </row>
    <row r="44" spans="1:11" x14ac:dyDescent="0.25">
      <c r="A44" s="124" t="s">
        <v>529</v>
      </c>
      <c r="B44" s="124" t="s">
        <v>530</v>
      </c>
      <c r="C44" s="124" t="s">
        <v>630</v>
      </c>
      <c r="D44" s="124"/>
      <c r="E44" s="125">
        <v>3000</v>
      </c>
      <c r="F44" s="125"/>
      <c r="G44" s="124"/>
      <c r="H44" s="124"/>
      <c r="I44" s="124"/>
      <c r="J44" s="124"/>
      <c r="K44" s="133">
        <f t="shared" si="0"/>
        <v>3000</v>
      </c>
    </row>
    <row r="45" spans="1:11" x14ac:dyDescent="0.25">
      <c r="A45" s="124" t="s">
        <v>900</v>
      </c>
      <c r="B45" s="124" t="s">
        <v>901</v>
      </c>
      <c r="C45" s="124" t="s">
        <v>630</v>
      </c>
      <c r="D45" s="124"/>
      <c r="E45" s="124"/>
      <c r="F45" s="125">
        <v>12000</v>
      </c>
      <c r="G45" s="124"/>
      <c r="H45" s="124"/>
      <c r="I45" s="124"/>
      <c r="J45" s="124"/>
      <c r="K45" s="133">
        <f t="shared" si="0"/>
        <v>12000</v>
      </c>
    </row>
    <row r="46" spans="1:11" x14ac:dyDescent="0.25">
      <c r="A46" s="124" t="s">
        <v>918</v>
      </c>
      <c r="B46" s="124" t="s">
        <v>118</v>
      </c>
      <c r="C46" s="124" t="s">
        <v>407</v>
      </c>
      <c r="D46" s="124"/>
      <c r="E46" s="124"/>
      <c r="F46" s="124"/>
      <c r="G46" s="124"/>
      <c r="H46" s="125">
        <v>7111.11</v>
      </c>
      <c r="I46" s="124"/>
      <c r="J46" s="124"/>
      <c r="K46" s="133">
        <f t="shared" si="0"/>
        <v>7111.11</v>
      </c>
    </row>
    <row r="47" spans="1:11" x14ac:dyDescent="0.25">
      <c r="A47" s="124" t="s">
        <v>883</v>
      </c>
      <c r="B47" s="124" t="s">
        <v>540</v>
      </c>
      <c r="C47" s="124" t="s">
        <v>630</v>
      </c>
      <c r="D47" s="124"/>
      <c r="E47" s="125">
        <v>2000</v>
      </c>
      <c r="F47" s="125"/>
      <c r="G47" s="124"/>
      <c r="H47" s="124"/>
      <c r="I47" s="124"/>
      <c r="J47" s="124"/>
      <c r="K47" s="133">
        <f t="shared" si="0"/>
        <v>2000</v>
      </c>
    </row>
    <row r="48" spans="1:11" x14ac:dyDescent="0.25">
      <c r="A48" s="124" t="s">
        <v>609</v>
      </c>
      <c r="B48" s="124" t="s">
        <v>350</v>
      </c>
      <c r="C48" s="124" t="s">
        <v>330</v>
      </c>
      <c r="D48" s="124"/>
      <c r="E48" s="124"/>
      <c r="F48" s="124"/>
      <c r="G48" s="124"/>
      <c r="H48" s="125">
        <v>5652.48</v>
      </c>
      <c r="I48" s="124"/>
      <c r="J48" s="124"/>
      <c r="K48" s="133">
        <f t="shared" si="0"/>
        <v>5652.48</v>
      </c>
    </row>
    <row r="49" spans="1:11" x14ac:dyDescent="0.25">
      <c r="A49" s="124" t="s">
        <v>609</v>
      </c>
      <c r="B49" s="124" t="s">
        <v>350</v>
      </c>
      <c r="C49" s="124" t="s">
        <v>330</v>
      </c>
      <c r="D49" s="124"/>
      <c r="E49" s="124"/>
      <c r="F49" s="124"/>
      <c r="G49" s="124"/>
      <c r="H49" s="124"/>
      <c r="I49" s="124"/>
      <c r="J49" s="125">
        <v>8085</v>
      </c>
      <c r="K49" s="133">
        <f t="shared" si="0"/>
        <v>8085</v>
      </c>
    </row>
    <row r="50" spans="1:11" x14ac:dyDescent="0.25">
      <c r="A50" s="124" t="s">
        <v>526</v>
      </c>
      <c r="B50" s="124" t="s">
        <v>150</v>
      </c>
      <c r="C50" s="124" t="s">
        <v>630</v>
      </c>
      <c r="D50" s="124"/>
      <c r="E50" s="125">
        <v>4000</v>
      </c>
      <c r="F50" s="125"/>
      <c r="G50" s="124"/>
      <c r="H50" s="124"/>
      <c r="I50" s="124"/>
      <c r="J50" s="124"/>
      <c r="K50" s="133">
        <f t="shared" si="0"/>
        <v>4000</v>
      </c>
    </row>
    <row r="51" spans="1:11" x14ac:dyDescent="0.25">
      <c r="A51" s="124" t="s">
        <v>948</v>
      </c>
      <c r="B51" s="124" t="s">
        <v>150</v>
      </c>
      <c r="C51" s="124" t="s">
        <v>407</v>
      </c>
      <c r="D51" s="124"/>
      <c r="E51" s="124"/>
      <c r="F51" s="124"/>
      <c r="G51" s="124"/>
      <c r="H51" s="125">
        <v>16704</v>
      </c>
      <c r="I51" s="124"/>
      <c r="J51" s="124"/>
      <c r="K51" s="133">
        <f t="shared" si="0"/>
        <v>16704</v>
      </c>
    </row>
    <row r="52" spans="1:11" x14ac:dyDescent="0.25">
      <c r="A52" s="124" t="s">
        <v>926</v>
      </c>
      <c r="B52" s="124" t="s">
        <v>155</v>
      </c>
      <c r="C52" s="124" t="s">
        <v>927</v>
      </c>
      <c r="D52" s="124"/>
      <c r="E52" s="124"/>
      <c r="F52" s="124"/>
      <c r="G52" s="124"/>
      <c r="H52" s="125">
        <v>8250</v>
      </c>
      <c r="I52" s="124"/>
      <c r="J52" s="124"/>
      <c r="K52" s="133">
        <f t="shared" si="0"/>
        <v>8250</v>
      </c>
    </row>
    <row r="53" spans="1:11" x14ac:dyDescent="0.25">
      <c r="A53" s="124" t="s">
        <v>862</v>
      </c>
      <c r="B53" s="124" t="s">
        <v>21</v>
      </c>
      <c r="C53" s="124" t="s">
        <v>407</v>
      </c>
      <c r="D53" s="125">
        <v>6000</v>
      </c>
      <c r="E53" s="124"/>
      <c r="F53" s="124"/>
      <c r="G53" s="124"/>
      <c r="H53" s="124"/>
      <c r="I53" s="124"/>
      <c r="J53" s="124"/>
      <c r="K53" s="133">
        <f t="shared" si="0"/>
        <v>6000</v>
      </c>
    </row>
    <row r="54" spans="1:11" x14ac:dyDescent="0.25">
      <c r="A54" s="124" t="s">
        <v>940</v>
      </c>
      <c r="B54" s="124" t="s">
        <v>126</v>
      </c>
      <c r="C54" s="124" t="s">
        <v>941</v>
      </c>
      <c r="D54" s="124"/>
      <c r="E54" s="124"/>
      <c r="F54" s="124"/>
      <c r="G54" s="124"/>
      <c r="H54" s="125">
        <v>10000</v>
      </c>
      <c r="I54" s="124"/>
      <c r="J54" s="124"/>
      <c r="K54" s="133">
        <f t="shared" si="0"/>
        <v>10000</v>
      </c>
    </row>
    <row r="55" spans="1:11" x14ac:dyDescent="0.25">
      <c r="A55" s="124" t="s">
        <v>920</v>
      </c>
      <c r="B55" s="124" t="s">
        <v>29</v>
      </c>
      <c r="C55" s="124" t="s">
        <v>407</v>
      </c>
      <c r="D55" s="124"/>
      <c r="E55" s="124"/>
      <c r="F55" s="124"/>
      <c r="G55" s="124"/>
      <c r="H55" s="125">
        <v>14148</v>
      </c>
      <c r="I55" s="124"/>
      <c r="J55" s="124"/>
      <c r="K55" s="133">
        <f t="shared" si="0"/>
        <v>14148</v>
      </c>
    </row>
    <row r="56" spans="1:11" x14ac:dyDescent="0.25">
      <c r="A56" s="124" t="s">
        <v>911</v>
      </c>
      <c r="B56" s="124" t="s">
        <v>35</v>
      </c>
      <c r="C56" s="124" t="s">
        <v>470</v>
      </c>
      <c r="D56" s="124"/>
      <c r="E56" s="124"/>
      <c r="F56" s="124"/>
      <c r="G56" s="124"/>
      <c r="H56" s="125">
        <v>1629.6</v>
      </c>
      <c r="I56" s="124"/>
      <c r="J56" s="124"/>
      <c r="K56" s="133">
        <f t="shared" si="0"/>
        <v>1629.6</v>
      </c>
    </row>
    <row r="57" spans="1:11" x14ac:dyDescent="0.25">
      <c r="A57" s="124" t="s">
        <v>933</v>
      </c>
      <c r="B57" s="124" t="s">
        <v>358</v>
      </c>
      <c r="C57" s="124" t="s">
        <v>482</v>
      </c>
      <c r="D57" s="124"/>
      <c r="E57" s="124"/>
      <c r="F57" s="124"/>
      <c r="G57" s="124"/>
      <c r="H57" s="125">
        <v>3259.2</v>
      </c>
      <c r="I57" s="124"/>
      <c r="J57" s="124"/>
      <c r="K57" s="133">
        <f t="shared" si="0"/>
        <v>3259.2</v>
      </c>
    </row>
    <row r="58" spans="1:11" x14ac:dyDescent="0.25">
      <c r="A58" s="124" t="s">
        <v>614</v>
      </c>
      <c r="B58" s="124" t="s">
        <v>41</v>
      </c>
      <c r="C58" s="124" t="s">
        <v>407</v>
      </c>
      <c r="D58" s="124"/>
      <c r="E58" s="125">
        <v>3000</v>
      </c>
      <c r="F58" s="125"/>
      <c r="G58" s="124"/>
      <c r="H58" s="124"/>
      <c r="I58" s="124"/>
      <c r="J58" s="124"/>
      <c r="K58" s="133">
        <f t="shared" si="0"/>
        <v>3000</v>
      </c>
    </row>
    <row r="59" spans="1:11" x14ac:dyDescent="0.25">
      <c r="A59" s="124" t="s">
        <v>947</v>
      </c>
      <c r="B59" s="124" t="s">
        <v>41</v>
      </c>
      <c r="C59" s="124" t="s">
        <v>407</v>
      </c>
      <c r="D59" s="124"/>
      <c r="E59" s="124"/>
      <c r="F59" s="124"/>
      <c r="G59" s="124"/>
      <c r="H59" s="125">
        <v>8928</v>
      </c>
      <c r="I59" s="124"/>
      <c r="J59" s="124"/>
      <c r="K59" s="133">
        <f t="shared" si="0"/>
        <v>8928</v>
      </c>
    </row>
    <row r="60" spans="1:11" x14ac:dyDescent="0.25">
      <c r="A60" s="124" t="s">
        <v>934</v>
      </c>
      <c r="B60" s="124" t="s">
        <v>935</v>
      </c>
      <c r="C60" s="124" t="s">
        <v>936</v>
      </c>
      <c r="D60" s="124"/>
      <c r="E60" s="124"/>
      <c r="F60" s="124"/>
      <c r="G60" s="124"/>
      <c r="H60" s="125">
        <v>1411.2</v>
      </c>
      <c r="I60" s="124"/>
      <c r="J60" s="124"/>
      <c r="K60" s="133">
        <f t="shared" si="0"/>
        <v>1411.2</v>
      </c>
    </row>
    <row r="61" spans="1:11" x14ac:dyDescent="0.25">
      <c r="A61" s="124" t="s">
        <v>946</v>
      </c>
      <c r="B61" s="124" t="s">
        <v>783</v>
      </c>
      <c r="C61" s="124" t="s">
        <v>784</v>
      </c>
      <c r="D61" s="124"/>
      <c r="E61" s="124"/>
      <c r="F61" s="124"/>
      <c r="G61" s="124"/>
      <c r="H61" s="125">
        <v>3200</v>
      </c>
      <c r="I61" s="124"/>
      <c r="J61" s="124"/>
      <c r="K61" s="133">
        <f t="shared" si="0"/>
        <v>3200</v>
      </c>
    </row>
    <row r="62" spans="1:11" x14ac:dyDescent="0.25">
      <c r="A62" s="124" t="s">
        <v>931</v>
      </c>
      <c r="B62" s="124" t="s">
        <v>43</v>
      </c>
      <c r="C62" s="124" t="s">
        <v>932</v>
      </c>
      <c r="D62" s="124"/>
      <c r="E62" s="124"/>
      <c r="F62" s="124"/>
      <c r="G62" s="124"/>
      <c r="H62" s="125">
        <v>4992</v>
      </c>
      <c r="I62" s="124"/>
      <c r="J62" s="124"/>
      <c r="K62" s="133">
        <f t="shared" si="0"/>
        <v>4992</v>
      </c>
    </row>
    <row r="63" spans="1:11" x14ac:dyDescent="0.25">
      <c r="A63" s="124" t="s">
        <v>931</v>
      </c>
      <c r="B63" s="124" t="s">
        <v>43</v>
      </c>
      <c r="C63" s="124" t="s">
        <v>932</v>
      </c>
      <c r="D63" s="124"/>
      <c r="E63" s="124"/>
      <c r="F63" s="124"/>
      <c r="G63" s="124"/>
      <c r="H63" s="124"/>
      <c r="I63" s="124"/>
      <c r="J63" s="125">
        <v>8816</v>
      </c>
      <c r="K63" s="133">
        <f t="shared" si="0"/>
        <v>8816</v>
      </c>
    </row>
    <row r="64" spans="1:11" x14ac:dyDescent="0.25">
      <c r="A64" s="124" t="s">
        <v>902</v>
      </c>
      <c r="B64" s="124" t="s">
        <v>43</v>
      </c>
      <c r="C64" s="124" t="s">
        <v>141</v>
      </c>
      <c r="D64" s="124"/>
      <c r="E64" s="124"/>
      <c r="F64" s="125">
        <v>2500</v>
      </c>
      <c r="G64" s="124"/>
      <c r="H64" s="124"/>
      <c r="I64" s="124"/>
      <c r="J64" s="124"/>
      <c r="K64" s="133">
        <f t="shared" si="0"/>
        <v>2500</v>
      </c>
    </row>
    <row r="65" spans="1:11" x14ac:dyDescent="0.25">
      <c r="A65" s="124" t="s">
        <v>916</v>
      </c>
      <c r="B65" s="124" t="s">
        <v>365</v>
      </c>
      <c r="C65" s="124" t="s">
        <v>366</v>
      </c>
      <c r="D65" s="124"/>
      <c r="E65" s="124"/>
      <c r="F65" s="124"/>
      <c r="G65" s="124"/>
      <c r="H65" s="125">
        <v>8915.2000000000007</v>
      </c>
      <c r="I65" s="124"/>
      <c r="J65" s="124"/>
      <c r="K65" s="133">
        <f t="shared" si="0"/>
        <v>8915.2000000000007</v>
      </c>
    </row>
    <row r="66" spans="1:11" x14ac:dyDescent="0.25">
      <c r="A66" s="124" t="s">
        <v>916</v>
      </c>
      <c r="B66" s="124" t="s">
        <v>365</v>
      </c>
      <c r="C66" s="124" t="s">
        <v>366</v>
      </c>
      <c r="D66" s="124"/>
      <c r="E66" s="124"/>
      <c r="F66" s="124"/>
      <c r="G66" s="124"/>
      <c r="H66" s="124"/>
      <c r="I66" s="124"/>
      <c r="J66" s="125">
        <v>4011</v>
      </c>
      <c r="K66" s="133">
        <f t="shared" si="0"/>
        <v>4011</v>
      </c>
    </row>
    <row r="67" spans="1:11" x14ac:dyDescent="0.25">
      <c r="A67" s="124" t="s">
        <v>921</v>
      </c>
      <c r="B67" s="124" t="s">
        <v>788</v>
      </c>
      <c r="C67" s="124" t="s">
        <v>789</v>
      </c>
      <c r="D67" s="124"/>
      <c r="E67" s="124"/>
      <c r="F67" s="124"/>
      <c r="G67" s="124"/>
      <c r="H67" s="125">
        <v>2181.7600000000002</v>
      </c>
      <c r="I67" s="124"/>
      <c r="J67" s="124"/>
      <c r="K67" s="133">
        <f t="shared" si="0"/>
        <v>2181.7600000000002</v>
      </c>
    </row>
    <row r="68" spans="1:11" x14ac:dyDescent="0.25">
      <c r="A68" s="124" t="s">
        <v>925</v>
      </c>
      <c r="B68" s="124" t="s">
        <v>791</v>
      </c>
      <c r="C68" s="124" t="s">
        <v>207</v>
      </c>
      <c r="D68" s="124"/>
      <c r="E68" s="124"/>
      <c r="F68" s="124"/>
      <c r="G68" s="124"/>
      <c r="H68" s="125">
        <v>4608</v>
      </c>
      <c r="I68" s="124"/>
      <c r="J68" s="124"/>
      <c r="K68" s="133">
        <f t="shared" si="0"/>
        <v>4608</v>
      </c>
    </row>
    <row r="69" spans="1:11" x14ac:dyDescent="0.25">
      <c r="A69" s="124" t="s">
        <v>942</v>
      </c>
      <c r="B69" s="124" t="s">
        <v>187</v>
      </c>
      <c r="C69" s="124" t="s">
        <v>407</v>
      </c>
      <c r="D69" s="124"/>
      <c r="E69" s="124"/>
      <c r="F69" s="124"/>
      <c r="G69" s="124"/>
      <c r="H69" s="125">
        <v>8888.89</v>
      </c>
      <c r="I69" s="124"/>
      <c r="J69" s="124"/>
      <c r="K69" s="133">
        <f t="shared" ref="K69:K116" si="1">SUM(D69:J69)</f>
        <v>8888.89</v>
      </c>
    </row>
    <row r="70" spans="1:11" x14ac:dyDescent="0.25">
      <c r="A70" s="124" t="s">
        <v>882</v>
      </c>
      <c r="B70" s="124" t="s">
        <v>888</v>
      </c>
      <c r="C70" s="124" t="s">
        <v>630</v>
      </c>
      <c r="D70" s="124"/>
      <c r="E70" s="125">
        <v>4000</v>
      </c>
      <c r="F70" s="125"/>
      <c r="G70" s="124"/>
      <c r="H70" s="124"/>
      <c r="I70" s="124"/>
      <c r="J70" s="124"/>
      <c r="K70" s="133">
        <f t="shared" si="1"/>
        <v>4000</v>
      </c>
    </row>
    <row r="71" spans="1:11" x14ac:dyDescent="0.25">
      <c r="A71" s="124" t="s">
        <v>915</v>
      </c>
      <c r="B71" s="124" t="s">
        <v>189</v>
      </c>
      <c r="C71" s="124" t="s">
        <v>326</v>
      </c>
      <c r="D71" s="124"/>
      <c r="E71" s="124"/>
      <c r="F71" s="124"/>
      <c r="G71" s="124"/>
      <c r="H71" s="125">
        <v>4320</v>
      </c>
      <c r="I71" s="124"/>
      <c r="J71" s="124"/>
      <c r="K71" s="133">
        <f t="shared" si="1"/>
        <v>4320</v>
      </c>
    </row>
    <row r="72" spans="1:11" x14ac:dyDescent="0.25">
      <c r="A72" s="124" t="s">
        <v>944</v>
      </c>
      <c r="B72" s="124" t="s">
        <v>102</v>
      </c>
      <c r="C72" s="124" t="s">
        <v>945</v>
      </c>
      <c r="D72" s="124"/>
      <c r="E72" s="124"/>
      <c r="F72" s="124"/>
      <c r="G72" s="124"/>
      <c r="H72" s="125">
        <v>8025.6</v>
      </c>
      <c r="I72" s="124"/>
      <c r="J72" s="124"/>
      <c r="K72" s="133">
        <f t="shared" si="1"/>
        <v>8025.6</v>
      </c>
    </row>
    <row r="73" spans="1:11" x14ac:dyDescent="0.25">
      <c r="A73" s="124" t="s">
        <v>960</v>
      </c>
      <c r="B73" s="124" t="s">
        <v>219</v>
      </c>
      <c r="C73" s="124" t="s">
        <v>369</v>
      </c>
      <c r="D73" s="124"/>
      <c r="E73" s="124"/>
      <c r="F73" s="124"/>
      <c r="G73" s="124"/>
      <c r="H73" s="124"/>
      <c r="I73" s="124"/>
      <c r="J73" s="125">
        <v>4400</v>
      </c>
      <c r="K73" s="133">
        <f t="shared" si="1"/>
        <v>4400</v>
      </c>
    </row>
    <row r="74" spans="1:11" x14ac:dyDescent="0.25">
      <c r="A74" s="124" t="s">
        <v>957</v>
      </c>
      <c r="B74" s="124" t="s">
        <v>118</v>
      </c>
      <c r="C74" s="124" t="s">
        <v>630</v>
      </c>
      <c r="D74" s="124"/>
      <c r="E74" s="124"/>
      <c r="F74" s="124"/>
      <c r="G74" s="124"/>
      <c r="H74" s="124"/>
      <c r="I74" s="124"/>
      <c r="J74" s="125">
        <v>5396</v>
      </c>
      <c r="K74" s="133">
        <f t="shared" si="1"/>
        <v>5396</v>
      </c>
    </row>
    <row r="75" spans="1:11" x14ac:dyDescent="0.25">
      <c r="A75" s="124" t="s">
        <v>937</v>
      </c>
      <c r="B75" s="124" t="s">
        <v>26</v>
      </c>
      <c r="C75" s="124" t="s">
        <v>326</v>
      </c>
      <c r="D75" s="124"/>
      <c r="E75" s="124"/>
      <c r="F75" s="124"/>
      <c r="G75" s="124"/>
      <c r="H75" s="125">
        <v>7232</v>
      </c>
      <c r="I75" s="124"/>
      <c r="J75" s="124"/>
      <c r="K75" s="133">
        <f t="shared" si="1"/>
        <v>7232</v>
      </c>
    </row>
    <row r="76" spans="1:11" x14ac:dyDescent="0.25">
      <c r="A76" s="124" t="s">
        <v>922</v>
      </c>
      <c r="B76" s="124" t="s">
        <v>297</v>
      </c>
      <c r="C76" s="124" t="s">
        <v>376</v>
      </c>
      <c r="D76" s="124"/>
      <c r="E76" s="124"/>
      <c r="F76" s="124"/>
      <c r="G76" s="124"/>
      <c r="H76" s="125">
        <v>2592</v>
      </c>
      <c r="I76" s="124"/>
      <c r="J76" s="124"/>
      <c r="K76" s="133">
        <f t="shared" si="1"/>
        <v>2592</v>
      </c>
    </row>
    <row r="77" spans="1:11" x14ac:dyDescent="0.25">
      <c r="A77" s="124" t="s">
        <v>943</v>
      </c>
      <c r="B77" s="124" t="s">
        <v>800</v>
      </c>
      <c r="C77" s="124" t="s">
        <v>801</v>
      </c>
      <c r="D77" s="124"/>
      <c r="E77" s="124"/>
      <c r="F77" s="124"/>
      <c r="G77" s="124"/>
      <c r="H77" s="125">
        <v>896</v>
      </c>
      <c r="I77" s="124"/>
      <c r="J77" s="124"/>
      <c r="K77" s="133">
        <f t="shared" si="1"/>
        <v>896</v>
      </c>
    </row>
    <row r="78" spans="1:11" x14ac:dyDescent="0.25">
      <c r="A78" s="124" t="s">
        <v>912</v>
      </c>
      <c r="B78" s="124" t="s">
        <v>198</v>
      </c>
      <c r="C78" s="124" t="s">
        <v>330</v>
      </c>
      <c r="D78" s="124"/>
      <c r="E78" s="124"/>
      <c r="F78" s="124"/>
      <c r="G78" s="124"/>
      <c r="H78" s="125">
        <v>5343.36</v>
      </c>
      <c r="I78" s="124"/>
      <c r="J78" s="124"/>
      <c r="K78" s="133">
        <f t="shared" si="1"/>
        <v>5343.36</v>
      </c>
    </row>
    <row r="79" spans="1:11" x14ac:dyDescent="0.25">
      <c r="A79" s="124" t="s">
        <v>912</v>
      </c>
      <c r="B79" s="124" t="s">
        <v>198</v>
      </c>
      <c r="C79" s="124" t="s">
        <v>330</v>
      </c>
      <c r="D79" s="124"/>
      <c r="E79" s="124"/>
      <c r="F79" s="124"/>
      <c r="G79" s="124"/>
      <c r="H79" s="124"/>
      <c r="I79" s="124"/>
      <c r="J79" s="125">
        <v>8033.2</v>
      </c>
      <c r="K79" s="133">
        <f t="shared" si="1"/>
        <v>8033.2</v>
      </c>
    </row>
    <row r="80" spans="1:11" x14ac:dyDescent="0.25">
      <c r="A80" s="124" t="s">
        <v>924</v>
      </c>
      <c r="B80" s="124" t="s">
        <v>468</v>
      </c>
      <c r="C80" s="124" t="s">
        <v>476</v>
      </c>
      <c r="D80" s="124"/>
      <c r="E80" s="124"/>
      <c r="F80" s="124"/>
      <c r="G80" s="124"/>
      <c r="H80" s="125">
        <v>8250</v>
      </c>
      <c r="I80" s="124"/>
      <c r="J80" s="124"/>
      <c r="K80" s="133">
        <f t="shared" si="1"/>
        <v>8250</v>
      </c>
    </row>
    <row r="81" spans="1:11" x14ac:dyDescent="0.25">
      <c r="A81" s="124" t="s">
        <v>929</v>
      </c>
      <c r="B81" s="124" t="s">
        <v>166</v>
      </c>
      <c r="C81" s="124" t="s">
        <v>338</v>
      </c>
      <c r="D81" s="124"/>
      <c r="E81" s="124"/>
      <c r="F81" s="124"/>
      <c r="G81" s="124"/>
      <c r="H81" s="125">
        <v>8887.31</v>
      </c>
      <c r="I81" s="124"/>
      <c r="J81" s="124"/>
      <c r="K81" s="133">
        <f t="shared" si="1"/>
        <v>8887.31</v>
      </c>
    </row>
    <row r="82" spans="1:11" x14ac:dyDescent="0.25">
      <c r="A82" s="124" t="s">
        <v>885</v>
      </c>
      <c r="B82" s="124" t="s">
        <v>581</v>
      </c>
      <c r="C82" s="124" t="s">
        <v>889</v>
      </c>
      <c r="D82" s="124"/>
      <c r="E82" s="125">
        <v>1333.33</v>
      </c>
      <c r="F82" s="125"/>
      <c r="G82" s="124"/>
      <c r="H82" s="124"/>
      <c r="I82" s="124"/>
      <c r="J82" s="124"/>
      <c r="K82" s="133">
        <f t="shared" si="1"/>
        <v>1333.33</v>
      </c>
    </row>
    <row r="83" spans="1:11" x14ac:dyDescent="0.25">
      <c r="A83" s="124" t="s">
        <v>959</v>
      </c>
      <c r="B83" s="124" t="s">
        <v>120</v>
      </c>
      <c r="C83" s="124" t="s">
        <v>330</v>
      </c>
      <c r="D83" s="124"/>
      <c r="E83" s="124"/>
      <c r="F83" s="124"/>
      <c r="G83" s="124"/>
      <c r="H83" s="124"/>
      <c r="I83" s="124"/>
      <c r="J83" s="125">
        <v>8085</v>
      </c>
      <c r="K83" s="133">
        <f t="shared" si="1"/>
        <v>8085</v>
      </c>
    </row>
    <row r="84" spans="1:11" x14ac:dyDescent="0.25">
      <c r="A84" s="124" t="s">
        <v>909</v>
      </c>
      <c r="B84" s="124" t="s">
        <v>120</v>
      </c>
      <c r="C84" s="124" t="s">
        <v>330</v>
      </c>
      <c r="D84" s="124"/>
      <c r="E84" s="124"/>
      <c r="F84" s="124"/>
      <c r="G84" s="124"/>
      <c r="H84" s="125">
        <v>5652.48</v>
      </c>
      <c r="I84" s="124"/>
      <c r="J84" s="124"/>
      <c r="K84" s="133">
        <f t="shared" si="1"/>
        <v>5652.48</v>
      </c>
    </row>
    <row r="85" spans="1:11" x14ac:dyDescent="0.25">
      <c r="A85" s="124" t="s">
        <v>917</v>
      </c>
      <c r="B85" s="124" t="s">
        <v>299</v>
      </c>
      <c r="C85" s="124" t="s">
        <v>483</v>
      </c>
      <c r="D85" s="124"/>
      <c r="E85" s="124"/>
      <c r="F85" s="124"/>
      <c r="G85" s="124"/>
      <c r="H85" s="125">
        <v>5000</v>
      </c>
      <c r="I85" s="124"/>
      <c r="J85" s="124"/>
      <c r="K85" s="133">
        <f t="shared" si="1"/>
        <v>5000</v>
      </c>
    </row>
    <row r="86" spans="1:11" x14ac:dyDescent="0.25">
      <c r="A86" s="124" t="s">
        <v>917</v>
      </c>
      <c r="B86" s="124" t="s">
        <v>299</v>
      </c>
      <c r="C86" s="124" t="s">
        <v>483</v>
      </c>
      <c r="D86" s="124"/>
      <c r="E86" s="124"/>
      <c r="F86" s="124"/>
      <c r="G86" s="124"/>
      <c r="H86" s="124"/>
      <c r="I86" s="124"/>
      <c r="J86" s="125">
        <v>5000</v>
      </c>
      <c r="K86" s="133">
        <f t="shared" si="1"/>
        <v>5000</v>
      </c>
    </row>
    <row r="87" spans="1:11" x14ac:dyDescent="0.25">
      <c r="A87" s="124" t="s">
        <v>381</v>
      </c>
      <c r="B87" s="124" t="s">
        <v>209</v>
      </c>
      <c r="C87" s="124" t="s">
        <v>382</v>
      </c>
      <c r="D87" s="124"/>
      <c r="E87" s="124"/>
      <c r="F87" s="124"/>
      <c r="G87" s="124"/>
      <c r="H87" s="125">
        <v>6400</v>
      </c>
      <c r="I87" s="124"/>
      <c r="J87" s="124"/>
      <c r="K87" s="133">
        <f t="shared" si="1"/>
        <v>6400</v>
      </c>
    </row>
    <row r="88" spans="1:11" x14ac:dyDescent="0.25">
      <c r="A88" s="124" t="s">
        <v>381</v>
      </c>
      <c r="B88" s="124" t="s">
        <v>209</v>
      </c>
      <c r="C88" s="124" t="s">
        <v>382</v>
      </c>
      <c r="D88" s="124"/>
      <c r="E88" s="124"/>
      <c r="F88" s="124"/>
      <c r="G88" s="124"/>
      <c r="H88" s="124"/>
      <c r="I88" s="124"/>
      <c r="J88" s="125">
        <v>5000</v>
      </c>
      <c r="K88" s="133">
        <f t="shared" si="1"/>
        <v>5000</v>
      </c>
    </row>
    <row r="89" spans="1:11" x14ac:dyDescent="0.25">
      <c r="A89" s="124" t="s">
        <v>938</v>
      </c>
      <c r="B89" s="124" t="s">
        <v>939</v>
      </c>
      <c r="C89" s="124" t="s">
        <v>406</v>
      </c>
      <c r="D89" s="124"/>
      <c r="E89" s="124"/>
      <c r="F89" s="124"/>
      <c r="G89" s="124"/>
      <c r="H89" s="125">
        <v>3680</v>
      </c>
      <c r="I89" s="124"/>
      <c r="J89" s="124"/>
      <c r="K89" s="133">
        <f t="shared" si="1"/>
        <v>3680</v>
      </c>
    </row>
    <row r="90" spans="1:11" x14ac:dyDescent="0.25">
      <c r="A90" s="124" t="s">
        <v>910</v>
      </c>
      <c r="B90" s="124" t="s">
        <v>386</v>
      </c>
      <c r="C90" s="124" t="s">
        <v>387</v>
      </c>
      <c r="D90" s="124"/>
      <c r="E90" s="124"/>
      <c r="F90" s="124"/>
      <c r="G90" s="124"/>
      <c r="H90" s="125">
        <v>7680</v>
      </c>
      <c r="I90" s="124"/>
      <c r="J90" s="124"/>
      <c r="K90" s="133">
        <f t="shared" si="1"/>
        <v>7680</v>
      </c>
    </row>
    <row r="91" spans="1:11" x14ac:dyDescent="0.25">
      <c r="A91" s="124" t="s">
        <v>388</v>
      </c>
      <c r="B91" s="124" t="s">
        <v>217</v>
      </c>
      <c r="C91" s="124" t="s">
        <v>630</v>
      </c>
      <c r="D91" s="124"/>
      <c r="E91" s="124"/>
      <c r="F91" s="124"/>
      <c r="G91" s="124"/>
      <c r="H91" s="125">
        <v>8898.56</v>
      </c>
      <c r="I91" s="124"/>
      <c r="J91" s="124"/>
      <c r="K91" s="133">
        <f t="shared" si="1"/>
        <v>8898.56</v>
      </c>
    </row>
    <row r="92" spans="1:11" x14ac:dyDescent="0.25">
      <c r="A92" s="124" t="s">
        <v>923</v>
      </c>
      <c r="B92" s="124" t="s">
        <v>829</v>
      </c>
      <c r="C92" s="124" t="s">
        <v>500</v>
      </c>
      <c r="D92" s="124"/>
      <c r="E92" s="124"/>
      <c r="F92" s="124"/>
      <c r="G92" s="124"/>
      <c r="H92" s="125">
        <v>4480</v>
      </c>
      <c r="I92" s="124"/>
      <c r="J92" s="124"/>
      <c r="K92" s="133">
        <f t="shared" si="1"/>
        <v>4480</v>
      </c>
    </row>
    <row r="93" spans="1:11" x14ac:dyDescent="0.25">
      <c r="A93" s="124" t="s">
        <v>880</v>
      </c>
      <c r="B93" s="124" t="s">
        <v>721</v>
      </c>
      <c r="C93" s="124" t="s">
        <v>887</v>
      </c>
      <c r="D93" s="124"/>
      <c r="E93" s="125">
        <v>1000</v>
      </c>
      <c r="F93" s="125"/>
      <c r="G93" s="124"/>
      <c r="H93" s="124"/>
      <c r="I93" s="124"/>
      <c r="J93" s="124"/>
      <c r="K93" s="133">
        <f t="shared" si="1"/>
        <v>1000</v>
      </c>
    </row>
    <row r="94" spans="1:11" x14ac:dyDescent="0.25">
      <c r="A94" s="124" t="s">
        <v>913</v>
      </c>
      <c r="B94" s="124" t="s">
        <v>914</v>
      </c>
      <c r="C94" s="124" t="s">
        <v>407</v>
      </c>
      <c r="D94" s="124"/>
      <c r="E94" s="124"/>
      <c r="F94" s="124"/>
      <c r="G94" s="124"/>
      <c r="H94" s="125">
        <v>10000</v>
      </c>
      <c r="I94" s="124"/>
      <c r="J94" s="124"/>
      <c r="K94" s="133">
        <f t="shared" si="1"/>
        <v>10000</v>
      </c>
    </row>
    <row r="95" spans="1:11" x14ac:dyDescent="0.25">
      <c r="A95" s="124" t="s">
        <v>865</v>
      </c>
      <c r="B95" s="124" t="s">
        <v>751</v>
      </c>
      <c r="C95" s="124" t="s">
        <v>866</v>
      </c>
      <c r="D95" s="125">
        <v>2250</v>
      </c>
      <c r="E95" s="124"/>
      <c r="F95" s="124"/>
      <c r="G95" s="124"/>
      <c r="H95" s="124"/>
      <c r="I95" s="124"/>
      <c r="J95" s="124"/>
      <c r="K95" s="133">
        <f t="shared" si="1"/>
        <v>2250</v>
      </c>
    </row>
    <row r="96" spans="1:11" x14ac:dyDescent="0.25">
      <c r="A96" s="124" t="s">
        <v>919</v>
      </c>
      <c r="B96" s="124" t="s">
        <v>231</v>
      </c>
      <c r="C96" s="124" t="s">
        <v>407</v>
      </c>
      <c r="D96" s="124"/>
      <c r="E96" s="124"/>
      <c r="F96" s="124"/>
      <c r="G96" s="124"/>
      <c r="H96" s="125">
        <v>5044.4799999999996</v>
      </c>
      <c r="I96" s="124"/>
      <c r="J96" s="124"/>
      <c r="K96" s="133">
        <f t="shared" si="1"/>
        <v>5044.4799999999996</v>
      </c>
    </row>
    <row r="97" spans="1:11" x14ac:dyDescent="0.25">
      <c r="A97" s="124" t="s">
        <v>928</v>
      </c>
      <c r="B97" s="124" t="s">
        <v>57</v>
      </c>
      <c r="C97" s="124" t="s">
        <v>333</v>
      </c>
      <c r="D97" s="124"/>
      <c r="E97" s="124"/>
      <c r="F97" s="124"/>
      <c r="G97" s="124"/>
      <c r="H97" s="125">
        <v>4032</v>
      </c>
      <c r="I97" s="124"/>
      <c r="J97" s="124"/>
      <c r="K97" s="133">
        <f t="shared" si="1"/>
        <v>4032</v>
      </c>
    </row>
    <row r="98" spans="1:11" x14ac:dyDescent="0.25">
      <c r="A98" s="124" t="s">
        <v>881</v>
      </c>
      <c r="B98" s="124" t="s">
        <v>739</v>
      </c>
      <c r="C98" s="124" t="s">
        <v>369</v>
      </c>
      <c r="D98" s="124"/>
      <c r="E98" s="125">
        <v>1000</v>
      </c>
      <c r="F98" s="125"/>
      <c r="G98" s="124"/>
      <c r="H98" s="124"/>
      <c r="I98" s="124"/>
      <c r="J98" s="124"/>
      <c r="K98" s="133">
        <f t="shared" si="1"/>
        <v>1000</v>
      </c>
    </row>
    <row r="99" spans="1:11" x14ac:dyDescent="0.25">
      <c r="A99" s="124" t="s">
        <v>951</v>
      </c>
      <c r="B99" s="124" t="s">
        <v>174</v>
      </c>
      <c r="C99" s="124" t="s">
        <v>563</v>
      </c>
      <c r="D99" s="124"/>
      <c r="E99" s="124"/>
      <c r="F99" s="124"/>
      <c r="G99" s="124"/>
      <c r="H99" s="124"/>
      <c r="I99" s="124"/>
      <c r="J99" s="125">
        <v>4000</v>
      </c>
      <c r="K99" s="133">
        <f t="shared" si="1"/>
        <v>4000</v>
      </c>
    </row>
    <row r="100" spans="1:11" x14ac:dyDescent="0.25">
      <c r="A100" s="124" t="s">
        <v>930</v>
      </c>
      <c r="B100" s="124" t="s">
        <v>219</v>
      </c>
      <c r="C100" s="124" t="s">
        <v>369</v>
      </c>
      <c r="D100" s="124"/>
      <c r="E100" s="124"/>
      <c r="F100" s="124"/>
      <c r="G100" s="124"/>
      <c r="H100" s="125">
        <v>6400</v>
      </c>
      <c r="I100" s="124"/>
      <c r="J100" s="124"/>
      <c r="K100" s="133">
        <f t="shared" si="1"/>
        <v>6400</v>
      </c>
    </row>
    <row r="101" spans="1:11" x14ac:dyDescent="0.25">
      <c r="A101" s="124" t="s">
        <v>970</v>
      </c>
      <c r="B101" s="124" t="s">
        <v>971</v>
      </c>
      <c r="C101" s="124" t="s">
        <v>630</v>
      </c>
      <c r="D101" s="124"/>
      <c r="E101" s="124"/>
      <c r="F101" s="124"/>
      <c r="G101" s="124"/>
      <c r="H101" s="124"/>
      <c r="I101" s="124"/>
      <c r="J101" s="125">
        <v>20000</v>
      </c>
      <c r="K101" s="133">
        <f t="shared" si="1"/>
        <v>20000</v>
      </c>
    </row>
    <row r="102" spans="1:11" x14ac:dyDescent="0.25">
      <c r="A102" s="124" t="s">
        <v>903</v>
      </c>
      <c r="B102" s="124" t="s">
        <v>904</v>
      </c>
      <c r="C102" s="124" t="s">
        <v>905</v>
      </c>
      <c r="D102" s="124"/>
      <c r="E102" s="124"/>
      <c r="F102" s="125">
        <v>5000</v>
      </c>
      <c r="G102" s="124"/>
      <c r="H102" s="124"/>
      <c r="I102" s="124"/>
      <c r="J102" s="124"/>
      <c r="K102" s="133">
        <f t="shared" si="1"/>
        <v>5000</v>
      </c>
    </row>
    <row r="103" spans="1:11" x14ac:dyDescent="0.25">
      <c r="A103" s="124" t="s">
        <v>627</v>
      </c>
      <c r="B103" s="124" t="s">
        <v>628</v>
      </c>
      <c r="C103" s="124" t="s">
        <v>141</v>
      </c>
      <c r="D103" s="124"/>
      <c r="E103" s="125">
        <v>1500</v>
      </c>
      <c r="F103" s="125"/>
      <c r="G103" s="124"/>
      <c r="H103" s="124"/>
      <c r="I103" s="124"/>
      <c r="J103" s="124"/>
      <c r="K103" s="133">
        <f t="shared" si="1"/>
        <v>1500</v>
      </c>
    </row>
    <row r="104" spans="1:11" x14ac:dyDescent="0.25">
      <c r="A104" s="124" t="s">
        <v>877</v>
      </c>
      <c r="B104" s="124" t="s">
        <v>18</v>
      </c>
      <c r="C104" s="124" t="s">
        <v>407</v>
      </c>
      <c r="D104" s="124"/>
      <c r="E104" s="125">
        <v>2000</v>
      </c>
      <c r="F104" s="125"/>
      <c r="G104" s="124"/>
      <c r="H104" s="124"/>
      <c r="I104" s="124"/>
      <c r="J104" s="124"/>
      <c r="K104" s="133">
        <f t="shared" si="1"/>
        <v>2000</v>
      </c>
    </row>
    <row r="105" spans="1:11" x14ac:dyDescent="0.25">
      <c r="A105" s="124" t="s">
        <v>873</v>
      </c>
      <c r="B105" s="124" t="s">
        <v>874</v>
      </c>
      <c r="C105" s="124" t="s">
        <v>500</v>
      </c>
      <c r="D105" s="125">
        <v>2988</v>
      </c>
      <c r="E105" s="124"/>
      <c r="F105" s="124"/>
      <c r="G105" s="124"/>
      <c r="H105" s="124"/>
      <c r="I105" s="124"/>
      <c r="J105" s="124"/>
      <c r="K105" s="133">
        <f t="shared" si="1"/>
        <v>2988</v>
      </c>
    </row>
    <row r="106" spans="1:11" x14ac:dyDescent="0.25">
      <c r="A106" s="124" t="s">
        <v>531</v>
      </c>
      <c r="B106" s="124" t="s">
        <v>530</v>
      </c>
      <c r="C106" s="124" t="s">
        <v>630</v>
      </c>
      <c r="D106" s="124"/>
      <c r="E106" s="125">
        <v>1200</v>
      </c>
      <c r="F106" s="125"/>
      <c r="G106" s="124"/>
      <c r="H106" s="124"/>
      <c r="I106" s="124"/>
      <c r="J106" s="124"/>
      <c r="K106" s="133">
        <f t="shared" si="1"/>
        <v>1200</v>
      </c>
    </row>
    <row r="107" spans="1:11" x14ac:dyDescent="0.25">
      <c r="A107" s="124" t="s">
        <v>895</v>
      </c>
      <c r="B107" s="124" t="s">
        <v>52</v>
      </c>
      <c r="C107" s="124" t="s">
        <v>407</v>
      </c>
      <c r="D107" s="124"/>
      <c r="E107" s="124"/>
      <c r="F107" s="125">
        <v>4000</v>
      </c>
      <c r="G107" s="124"/>
      <c r="H107" s="124"/>
      <c r="I107" s="124"/>
      <c r="J107" s="124"/>
      <c r="K107" s="133">
        <f t="shared" si="1"/>
        <v>4000</v>
      </c>
    </row>
    <row r="108" spans="1:11" x14ac:dyDescent="0.25">
      <c r="A108" s="124" t="s">
        <v>879</v>
      </c>
      <c r="B108" s="124" t="s">
        <v>427</v>
      </c>
      <c r="C108" s="124" t="s">
        <v>472</v>
      </c>
      <c r="D108" s="124"/>
      <c r="E108" s="125">
        <v>2000</v>
      </c>
      <c r="F108" s="125"/>
      <c r="G108" s="124"/>
      <c r="H108" s="124"/>
      <c r="I108" s="124"/>
      <c r="J108" s="124"/>
      <c r="K108" s="133">
        <f t="shared" si="1"/>
        <v>2000</v>
      </c>
    </row>
    <row r="109" spans="1:11" x14ac:dyDescent="0.25">
      <c r="A109" s="124" t="s">
        <v>884</v>
      </c>
      <c r="B109" s="124" t="s">
        <v>436</v>
      </c>
      <c r="C109" s="124" t="s">
        <v>630</v>
      </c>
      <c r="D109" s="124"/>
      <c r="E109" s="125">
        <v>3000</v>
      </c>
      <c r="F109" s="125"/>
      <c r="G109" s="124"/>
      <c r="H109" s="124"/>
      <c r="I109" s="124"/>
      <c r="J109" s="124"/>
      <c r="K109" s="133">
        <f t="shared" si="1"/>
        <v>3000</v>
      </c>
    </row>
    <row r="110" spans="1:11" x14ac:dyDescent="0.25">
      <c r="A110" s="124" t="s">
        <v>762</v>
      </c>
      <c r="B110" s="124" t="s">
        <v>763</v>
      </c>
      <c r="C110" s="124" t="s">
        <v>853</v>
      </c>
      <c r="D110" s="125">
        <v>2500</v>
      </c>
      <c r="E110" s="124"/>
      <c r="F110" s="124"/>
      <c r="G110" s="124"/>
      <c r="H110" s="124"/>
      <c r="I110" s="124"/>
      <c r="J110" s="124"/>
      <c r="K110" s="133">
        <f t="shared" si="1"/>
        <v>2500</v>
      </c>
    </row>
    <row r="111" spans="1:11" x14ac:dyDescent="0.25">
      <c r="A111" s="124" t="s">
        <v>864</v>
      </c>
      <c r="B111" s="124" t="s">
        <v>253</v>
      </c>
      <c r="C111" s="124" t="s">
        <v>407</v>
      </c>
      <c r="D111" s="125">
        <v>3000</v>
      </c>
      <c r="E111" s="124"/>
      <c r="F111" s="124"/>
      <c r="G111" s="124"/>
      <c r="H111" s="124"/>
      <c r="I111" s="124"/>
      <c r="J111" s="124"/>
      <c r="K111" s="133">
        <f t="shared" si="1"/>
        <v>3000</v>
      </c>
    </row>
    <row r="112" spans="1:11" x14ac:dyDescent="0.25">
      <c r="A112" s="124" t="s">
        <v>863</v>
      </c>
      <c r="B112" s="124" t="s">
        <v>129</v>
      </c>
      <c r="C112" s="124" t="s">
        <v>338</v>
      </c>
      <c r="D112" s="125">
        <v>2500</v>
      </c>
      <c r="E112" s="124"/>
      <c r="F112" s="124"/>
      <c r="G112" s="124"/>
      <c r="H112" s="124"/>
      <c r="I112" s="124"/>
      <c r="J112" s="124"/>
      <c r="K112" s="133">
        <f t="shared" si="1"/>
        <v>2500</v>
      </c>
    </row>
    <row r="113" spans="1:11" x14ac:dyDescent="0.25">
      <c r="A113" s="124" t="s">
        <v>440</v>
      </c>
      <c r="B113" s="124" t="s">
        <v>441</v>
      </c>
      <c r="C113" s="124" t="s">
        <v>330</v>
      </c>
      <c r="D113" s="124"/>
      <c r="E113" s="125">
        <v>3000</v>
      </c>
      <c r="F113" s="125"/>
      <c r="G113" s="124"/>
      <c r="H113" s="124"/>
      <c r="I113" s="124"/>
      <c r="J113" s="124"/>
      <c r="K113" s="133">
        <f t="shared" si="1"/>
        <v>3000</v>
      </c>
    </row>
    <row r="114" spans="1:11" x14ac:dyDescent="0.25">
      <c r="A114" s="124" t="s">
        <v>963</v>
      </c>
      <c r="B114" s="124" t="s">
        <v>134</v>
      </c>
      <c r="C114" s="124" t="s">
        <v>448</v>
      </c>
      <c r="D114" s="124"/>
      <c r="E114" s="124"/>
      <c r="F114" s="124"/>
      <c r="G114" s="124"/>
      <c r="H114" s="124"/>
      <c r="I114" s="124"/>
      <c r="J114" s="125">
        <v>5110.5</v>
      </c>
      <c r="K114" s="133">
        <f t="shared" si="1"/>
        <v>5110.5</v>
      </c>
    </row>
    <row r="115" spans="1:11" x14ac:dyDescent="0.25">
      <c r="A115" s="124" t="s">
        <v>958</v>
      </c>
      <c r="B115" s="124" t="s">
        <v>456</v>
      </c>
      <c r="C115" s="124" t="s">
        <v>630</v>
      </c>
      <c r="D115" s="124"/>
      <c r="E115" s="124"/>
      <c r="F115" s="124"/>
      <c r="G115" s="124"/>
      <c r="H115" s="124"/>
      <c r="I115" s="124"/>
      <c r="J115" s="125">
        <v>8800</v>
      </c>
      <c r="K115" s="133">
        <f t="shared" si="1"/>
        <v>8800</v>
      </c>
    </row>
    <row r="116" spans="1:11" x14ac:dyDescent="0.25">
      <c r="A116" s="124" t="s">
        <v>898</v>
      </c>
      <c r="B116" s="124" t="s">
        <v>899</v>
      </c>
      <c r="C116" s="124" t="s">
        <v>330</v>
      </c>
      <c r="D116" s="124"/>
      <c r="E116" s="124"/>
      <c r="F116" s="125">
        <v>4000</v>
      </c>
      <c r="G116" s="124"/>
      <c r="H116" s="124"/>
      <c r="I116" s="124"/>
      <c r="J116" s="124"/>
      <c r="K116" s="133">
        <f t="shared" si="1"/>
        <v>4000</v>
      </c>
    </row>
    <row r="117" spans="1:11" x14ac:dyDescent="0.25">
      <c r="A117" s="130" t="s">
        <v>484</v>
      </c>
      <c r="B117" s="130"/>
      <c r="C117" s="130"/>
      <c r="D117" s="125">
        <f t="shared" ref="D117:I117" si="2">SUM(D4:D116)</f>
        <v>45425.630000000005</v>
      </c>
      <c r="E117" s="125">
        <f t="shared" si="2"/>
        <v>43366.67</v>
      </c>
      <c r="F117" s="125">
        <f t="shared" si="2"/>
        <v>136374.32</v>
      </c>
      <c r="G117" s="125">
        <f t="shared" si="2"/>
        <v>35820</v>
      </c>
      <c r="H117" s="125">
        <f t="shared" si="2"/>
        <v>222693.22999999998</v>
      </c>
      <c r="I117" s="125">
        <f t="shared" si="2"/>
        <v>6800</v>
      </c>
      <c r="J117" s="125">
        <f>SUM(J4:J116)</f>
        <v>203887</v>
      </c>
    </row>
  </sheetData>
  <sortState xmlns:xlrd2="http://schemas.microsoft.com/office/spreadsheetml/2017/richdata2" ref="A4:J116">
    <sortCondition ref="A4:A116"/>
  </sortState>
  <mergeCells count="9">
    <mergeCell ref="K1:K3"/>
    <mergeCell ref="D2:G2"/>
    <mergeCell ref="H2:J2"/>
    <mergeCell ref="H1:J1"/>
    <mergeCell ref="A117:C117"/>
    <mergeCell ref="A1:A3"/>
    <mergeCell ref="B1:B3"/>
    <mergeCell ref="C1:C3"/>
    <mergeCell ref="D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47AF-9E07-43BA-AF7E-384CAAD7006B}">
  <dimension ref="A1:J183"/>
  <sheetViews>
    <sheetView zoomScale="50" zoomScaleNormal="50" workbookViewId="0">
      <pane xSplit="6" ySplit="26" topLeftCell="G27" activePane="bottomRight" state="frozen"/>
      <selection pane="topRight" activeCell="G1" sqref="G1"/>
      <selection pane="bottomLeft" activeCell="A27" sqref="A27"/>
      <selection pane="bottomRight" sqref="A1:J3"/>
    </sheetView>
  </sheetViews>
  <sheetFormatPr defaultRowHeight="13.2" x14ac:dyDescent="0.25"/>
  <cols>
    <col min="1" max="1" width="94.33203125" bestFit="1" customWidth="1"/>
    <col min="2" max="2" width="17.5546875" bestFit="1" customWidth="1"/>
    <col min="3" max="3" width="27.44140625" bestFit="1" customWidth="1"/>
    <col min="4" max="4" width="23.88671875" bestFit="1" customWidth="1"/>
    <col min="5" max="5" width="29.21875" bestFit="1" customWidth="1"/>
    <col min="6" max="8" width="29.21875" customWidth="1"/>
    <col min="9" max="9" width="23.44140625" bestFit="1" customWidth="1"/>
    <col min="10" max="10" width="25.88671875" bestFit="1" customWidth="1"/>
  </cols>
  <sheetData>
    <row r="1" spans="1:10" ht="41.4" customHeight="1" x14ac:dyDescent="0.25">
      <c r="A1" s="114" t="s">
        <v>2</v>
      </c>
      <c r="B1" s="113" t="s">
        <v>3</v>
      </c>
      <c r="C1" s="115" t="s">
        <v>4</v>
      </c>
      <c r="D1" s="123" t="s">
        <v>5</v>
      </c>
      <c r="E1" s="123"/>
      <c r="F1" s="123" t="s">
        <v>6</v>
      </c>
      <c r="G1" s="123"/>
      <c r="H1" s="123"/>
      <c r="I1" s="123"/>
      <c r="J1" s="126" t="s">
        <v>8</v>
      </c>
    </row>
    <row r="2" spans="1:10" ht="55.2" customHeight="1" x14ac:dyDescent="0.25">
      <c r="A2" s="114"/>
      <c r="B2" s="113"/>
      <c r="C2" s="115"/>
      <c r="D2" s="123" t="s">
        <v>9</v>
      </c>
      <c r="E2" s="123"/>
      <c r="F2" s="123" t="s">
        <v>10</v>
      </c>
      <c r="G2" s="123"/>
      <c r="H2" s="123"/>
      <c r="I2" s="123"/>
      <c r="J2" s="126"/>
    </row>
    <row r="3" spans="1:10" ht="13.8" x14ac:dyDescent="0.3">
      <c r="A3" s="114"/>
      <c r="B3" s="113"/>
      <c r="C3" s="115"/>
      <c r="D3" s="5" t="s">
        <v>976</v>
      </c>
      <c r="E3" s="5" t="s">
        <v>1093</v>
      </c>
      <c r="F3" s="5" t="s">
        <v>1094</v>
      </c>
      <c r="G3" s="5" t="s">
        <v>1098</v>
      </c>
      <c r="H3" s="5" t="s">
        <v>1112</v>
      </c>
      <c r="I3" s="5" t="s">
        <v>892</v>
      </c>
      <c r="J3" s="126"/>
    </row>
    <row r="4" spans="1:10" x14ac:dyDescent="0.25">
      <c r="A4" s="124" t="s">
        <v>1042</v>
      </c>
      <c r="B4" s="124" t="s">
        <v>322</v>
      </c>
      <c r="C4" s="124" t="s">
        <v>406</v>
      </c>
      <c r="D4" s="125">
        <v>2500</v>
      </c>
      <c r="E4" s="124"/>
      <c r="F4" s="124"/>
      <c r="G4" s="124"/>
      <c r="H4" s="124"/>
      <c r="I4" s="124"/>
      <c r="J4" s="133">
        <f>SUM(D4:I4)</f>
        <v>2500</v>
      </c>
    </row>
    <row r="5" spans="1:10" x14ac:dyDescent="0.25">
      <c r="A5" s="124" t="s">
        <v>1079</v>
      </c>
      <c r="B5" s="124" t="s">
        <v>1080</v>
      </c>
      <c r="C5" s="124" t="s">
        <v>407</v>
      </c>
      <c r="D5" s="124"/>
      <c r="E5" s="125">
        <v>3400</v>
      </c>
      <c r="F5" s="125"/>
      <c r="G5" s="125"/>
      <c r="H5" s="125"/>
      <c r="I5" s="124"/>
      <c r="J5" s="133">
        <f t="shared" ref="J5:J68" si="0">SUM(D5:I5)</f>
        <v>3400</v>
      </c>
    </row>
    <row r="6" spans="1:10" x14ac:dyDescent="0.25">
      <c r="A6" s="124" t="s">
        <v>1035</v>
      </c>
      <c r="B6" s="124" t="s">
        <v>59</v>
      </c>
      <c r="C6" s="124" t="s">
        <v>407</v>
      </c>
      <c r="D6" s="125">
        <v>10000</v>
      </c>
      <c r="E6" s="124"/>
      <c r="F6" s="124"/>
      <c r="G6" s="124"/>
      <c r="H6" s="124"/>
      <c r="I6" s="124"/>
      <c r="J6" s="133">
        <f t="shared" si="0"/>
        <v>10000</v>
      </c>
    </row>
    <row r="7" spans="1:10" x14ac:dyDescent="0.25">
      <c r="A7" s="124" t="s">
        <v>1035</v>
      </c>
      <c r="B7" s="124" t="s">
        <v>59</v>
      </c>
      <c r="C7" s="124" t="s">
        <v>407</v>
      </c>
      <c r="D7" s="124"/>
      <c r="E7" s="125">
        <v>7500</v>
      </c>
      <c r="F7" s="125"/>
      <c r="G7" s="125"/>
      <c r="H7" s="125"/>
      <c r="I7" s="124"/>
      <c r="J7" s="133">
        <f t="shared" si="0"/>
        <v>7500</v>
      </c>
    </row>
    <row r="8" spans="1:10" x14ac:dyDescent="0.25">
      <c r="A8" s="124" t="s">
        <v>980</v>
      </c>
      <c r="B8" s="124" t="s">
        <v>54</v>
      </c>
      <c r="C8" s="124" t="s">
        <v>333</v>
      </c>
      <c r="D8" s="125">
        <v>30000</v>
      </c>
      <c r="E8" s="124"/>
      <c r="F8" s="124"/>
      <c r="G8" s="124"/>
      <c r="H8" s="124"/>
      <c r="I8" s="124"/>
      <c r="J8" s="133">
        <f t="shared" si="0"/>
        <v>30000</v>
      </c>
    </row>
    <row r="9" spans="1:10" x14ac:dyDescent="0.25">
      <c r="A9" s="124" t="s">
        <v>1008</v>
      </c>
      <c r="B9" s="124" t="s">
        <v>704</v>
      </c>
      <c r="C9" s="124" t="s">
        <v>407</v>
      </c>
      <c r="D9" s="125">
        <v>5000</v>
      </c>
      <c r="E9" s="124"/>
      <c r="F9" s="124"/>
      <c r="G9" s="124"/>
      <c r="H9" s="124"/>
      <c r="I9" s="124"/>
      <c r="J9" s="133">
        <f t="shared" si="0"/>
        <v>5000</v>
      </c>
    </row>
    <row r="10" spans="1:10" x14ac:dyDescent="0.25">
      <c r="A10" s="124" t="s">
        <v>1108</v>
      </c>
      <c r="B10" s="124" t="s">
        <v>1109</v>
      </c>
      <c r="C10" s="124" t="s">
        <v>1110</v>
      </c>
      <c r="D10" s="124"/>
      <c r="E10" s="124"/>
      <c r="F10" s="124"/>
      <c r="G10" s="125">
        <v>60000</v>
      </c>
      <c r="H10" s="124"/>
      <c r="I10" s="124"/>
      <c r="J10" s="133">
        <f t="shared" si="0"/>
        <v>60000</v>
      </c>
    </row>
    <row r="11" spans="1:10" x14ac:dyDescent="0.25">
      <c r="A11" s="124" t="s">
        <v>907</v>
      </c>
      <c r="B11" s="124" t="s">
        <v>489</v>
      </c>
      <c r="C11" s="124" t="s">
        <v>407</v>
      </c>
      <c r="D11" s="125">
        <v>2500</v>
      </c>
      <c r="E11" s="124"/>
      <c r="F11" s="124"/>
      <c r="G11" s="124"/>
      <c r="H11" s="124"/>
      <c r="I11" s="124"/>
      <c r="J11" s="133">
        <f t="shared" si="0"/>
        <v>2500</v>
      </c>
    </row>
    <row r="12" spans="1:10" x14ac:dyDescent="0.25">
      <c r="A12" s="124" t="s">
        <v>875</v>
      </c>
      <c r="B12" s="124" t="s">
        <v>489</v>
      </c>
      <c r="C12" s="124" t="s">
        <v>407</v>
      </c>
      <c r="D12" s="125">
        <v>2500</v>
      </c>
      <c r="E12" s="124"/>
      <c r="F12" s="124"/>
      <c r="G12" s="124"/>
      <c r="H12" s="124"/>
      <c r="I12" s="124"/>
      <c r="J12" s="133">
        <f t="shared" si="0"/>
        <v>2500</v>
      </c>
    </row>
    <row r="13" spans="1:10" x14ac:dyDescent="0.25">
      <c r="A13" s="124" t="s">
        <v>875</v>
      </c>
      <c r="B13" s="124" t="s">
        <v>489</v>
      </c>
      <c r="C13" s="124" t="s">
        <v>407</v>
      </c>
      <c r="D13" s="124"/>
      <c r="E13" s="125">
        <v>2500</v>
      </c>
      <c r="F13" s="125"/>
      <c r="G13" s="125"/>
      <c r="H13" s="125"/>
      <c r="I13" s="124"/>
      <c r="J13" s="133">
        <f t="shared" si="0"/>
        <v>2500</v>
      </c>
    </row>
    <row r="14" spans="1:10" x14ac:dyDescent="0.25">
      <c r="A14" s="124" t="s">
        <v>1095</v>
      </c>
      <c r="B14" s="124" t="s">
        <v>1096</v>
      </c>
      <c r="C14" s="124" t="s">
        <v>1097</v>
      </c>
      <c r="D14" s="124"/>
      <c r="E14" s="124"/>
      <c r="F14" s="125">
        <v>10000</v>
      </c>
      <c r="G14" s="124"/>
      <c r="H14" s="124"/>
      <c r="I14" s="124"/>
      <c r="J14" s="133">
        <f t="shared" si="0"/>
        <v>10000</v>
      </c>
    </row>
    <row r="15" spans="1:10" x14ac:dyDescent="0.25">
      <c r="A15" s="124" t="s">
        <v>1022</v>
      </c>
      <c r="B15" s="124" t="s">
        <v>301</v>
      </c>
      <c r="C15" s="124" t="s">
        <v>473</v>
      </c>
      <c r="D15" s="125">
        <v>5000</v>
      </c>
      <c r="E15" s="124"/>
      <c r="F15" s="124"/>
      <c r="G15" s="124"/>
      <c r="H15" s="124"/>
      <c r="I15" s="124"/>
      <c r="J15" s="133">
        <f t="shared" si="0"/>
        <v>5000</v>
      </c>
    </row>
    <row r="16" spans="1:10" x14ac:dyDescent="0.25">
      <c r="A16" s="124" t="s">
        <v>1070</v>
      </c>
      <c r="B16" s="124" t="s">
        <v>1071</v>
      </c>
      <c r="C16" s="124" t="s">
        <v>475</v>
      </c>
      <c r="D16" s="125">
        <v>4000</v>
      </c>
      <c r="E16" s="124"/>
      <c r="F16" s="124"/>
      <c r="G16" s="124"/>
      <c r="H16" s="124"/>
      <c r="I16" s="124"/>
      <c r="J16" s="133">
        <f t="shared" si="0"/>
        <v>4000</v>
      </c>
    </row>
    <row r="17" spans="1:10" x14ac:dyDescent="0.25">
      <c r="A17" s="124" t="s">
        <v>854</v>
      </c>
      <c r="B17" s="124" t="s">
        <v>791</v>
      </c>
      <c r="C17" s="124" t="s">
        <v>207</v>
      </c>
      <c r="D17" s="124"/>
      <c r="E17" s="125">
        <v>3190</v>
      </c>
      <c r="F17" s="125"/>
      <c r="G17" s="125"/>
      <c r="H17" s="125"/>
      <c r="I17" s="124"/>
      <c r="J17" s="133">
        <f t="shared" si="0"/>
        <v>3190</v>
      </c>
    </row>
    <row r="18" spans="1:10" x14ac:dyDescent="0.25">
      <c r="A18" s="124" t="s">
        <v>1101</v>
      </c>
      <c r="B18" s="124" t="s">
        <v>1102</v>
      </c>
      <c r="C18" s="124" t="s">
        <v>407</v>
      </c>
      <c r="D18" s="124"/>
      <c r="E18" s="124"/>
      <c r="F18" s="124"/>
      <c r="G18" s="125">
        <v>4000</v>
      </c>
      <c r="H18" s="124"/>
      <c r="I18" s="124"/>
      <c r="J18" s="133">
        <f t="shared" si="0"/>
        <v>4000</v>
      </c>
    </row>
    <row r="19" spans="1:10" x14ac:dyDescent="0.25">
      <c r="A19" s="124" t="s">
        <v>1099</v>
      </c>
      <c r="B19" s="124" t="s">
        <v>1100</v>
      </c>
      <c r="C19" s="124" t="s">
        <v>407</v>
      </c>
      <c r="D19" s="124"/>
      <c r="E19" s="124"/>
      <c r="F19" s="124"/>
      <c r="G19" s="125">
        <v>8000</v>
      </c>
      <c r="H19" s="124"/>
      <c r="I19" s="124"/>
      <c r="J19" s="133">
        <f t="shared" si="0"/>
        <v>8000</v>
      </c>
    </row>
    <row r="20" spans="1:10" x14ac:dyDescent="0.25">
      <c r="A20" s="124" t="s">
        <v>1038</v>
      </c>
      <c r="B20" s="124" t="s">
        <v>1039</v>
      </c>
      <c r="C20" s="124" t="s">
        <v>407</v>
      </c>
      <c r="D20" s="125">
        <v>4000</v>
      </c>
      <c r="E20" s="124"/>
      <c r="F20" s="124"/>
      <c r="G20" s="124"/>
      <c r="H20" s="124"/>
      <c r="I20" s="124"/>
      <c r="J20" s="133">
        <f t="shared" si="0"/>
        <v>4000</v>
      </c>
    </row>
    <row r="21" spans="1:10" x14ac:dyDescent="0.25">
      <c r="A21" s="124" t="s">
        <v>1016</v>
      </c>
      <c r="B21" s="124" t="s">
        <v>83</v>
      </c>
      <c r="C21" s="124" t="s">
        <v>330</v>
      </c>
      <c r="D21" s="125">
        <v>2000</v>
      </c>
      <c r="E21" s="124"/>
      <c r="F21" s="124"/>
      <c r="G21" s="124"/>
      <c r="H21" s="124"/>
      <c r="I21" s="124"/>
      <c r="J21" s="133">
        <f t="shared" si="0"/>
        <v>2000</v>
      </c>
    </row>
    <row r="22" spans="1:10" x14ac:dyDescent="0.25">
      <c r="A22" s="124" t="s">
        <v>1015</v>
      </c>
      <c r="B22" s="124" t="s">
        <v>633</v>
      </c>
      <c r="C22" s="124" t="s">
        <v>475</v>
      </c>
      <c r="D22" s="125">
        <v>4000</v>
      </c>
      <c r="E22" s="124"/>
      <c r="F22" s="124"/>
      <c r="G22" s="124"/>
      <c r="H22" s="124"/>
      <c r="I22" s="124"/>
      <c r="J22" s="133">
        <f t="shared" si="0"/>
        <v>4000</v>
      </c>
    </row>
    <row r="23" spans="1:10" x14ac:dyDescent="0.25">
      <c r="A23" s="124" t="s">
        <v>316</v>
      </c>
      <c r="B23" s="124" t="s">
        <v>317</v>
      </c>
      <c r="C23" s="124" t="s">
        <v>338</v>
      </c>
      <c r="D23" s="125">
        <v>5000</v>
      </c>
      <c r="E23" s="124"/>
      <c r="F23" s="124"/>
      <c r="G23" s="124"/>
      <c r="H23" s="124"/>
      <c r="I23" s="124"/>
      <c r="J23" s="133">
        <f t="shared" si="0"/>
        <v>5000</v>
      </c>
    </row>
    <row r="24" spans="1:10" x14ac:dyDescent="0.25">
      <c r="A24" s="124" t="s">
        <v>1055</v>
      </c>
      <c r="B24" s="124" t="s">
        <v>288</v>
      </c>
      <c r="C24" s="124" t="s">
        <v>387</v>
      </c>
      <c r="D24" s="125">
        <v>5000</v>
      </c>
      <c r="E24" s="124"/>
      <c r="F24" s="124"/>
      <c r="G24" s="124"/>
      <c r="H24" s="124"/>
      <c r="I24" s="124"/>
      <c r="J24" s="133">
        <f t="shared" si="0"/>
        <v>5000</v>
      </c>
    </row>
    <row r="25" spans="1:10" x14ac:dyDescent="0.25">
      <c r="A25" s="124" t="s">
        <v>1103</v>
      </c>
      <c r="B25" s="124" t="s">
        <v>1104</v>
      </c>
      <c r="C25" s="124" t="s">
        <v>482</v>
      </c>
      <c r="D25" s="124"/>
      <c r="E25" s="124"/>
      <c r="F25" s="124"/>
      <c r="G25" s="125">
        <v>4000</v>
      </c>
      <c r="H25" s="124"/>
      <c r="I25" s="124"/>
      <c r="J25" s="133">
        <f t="shared" si="0"/>
        <v>4000</v>
      </c>
    </row>
    <row r="26" spans="1:10" x14ac:dyDescent="0.25">
      <c r="A26" s="124" t="s">
        <v>1163</v>
      </c>
      <c r="B26" s="124" t="s">
        <v>292</v>
      </c>
      <c r="C26" s="124" t="s">
        <v>1164</v>
      </c>
      <c r="D26" s="124"/>
      <c r="E26" s="124"/>
      <c r="F26" s="124"/>
      <c r="G26" s="125">
        <v>5000</v>
      </c>
      <c r="H26" s="124"/>
      <c r="I26" s="124"/>
      <c r="J26" s="133">
        <f t="shared" si="0"/>
        <v>5000</v>
      </c>
    </row>
    <row r="27" spans="1:10" x14ac:dyDescent="0.25">
      <c r="A27" s="124" t="s">
        <v>1018</v>
      </c>
      <c r="B27" s="124" t="s">
        <v>91</v>
      </c>
      <c r="C27" s="124" t="s">
        <v>330</v>
      </c>
      <c r="D27" s="125">
        <v>5000</v>
      </c>
      <c r="E27" s="124"/>
      <c r="F27" s="124"/>
      <c r="G27" s="124"/>
      <c r="H27" s="124"/>
      <c r="I27" s="124"/>
      <c r="J27" s="133">
        <f t="shared" si="0"/>
        <v>5000</v>
      </c>
    </row>
    <row r="28" spans="1:10" x14ac:dyDescent="0.25">
      <c r="A28" s="124" t="s">
        <v>1106</v>
      </c>
      <c r="B28" s="124" t="s">
        <v>79</v>
      </c>
      <c r="C28" s="124" t="s">
        <v>141</v>
      </c>
      <c r="D28" s="124"/>
      <c r="E28" s="124"/>
      <c r="F28" s="124"/>
      <c r="G28" s="125">
        <v>5000</v>
      </c>
      <c r="H28" s="124"/>
      <c r="I28" s="124"/>
      <c r="J28" s="133">
        <f t="shared" si="0"/>
        <v>5000</v>
      </c>
    </row>
    <row r="29" spans="1:10" x14ac:dyDescent="0.25">
      <c r="A29" s="124" t="s">
        <v>1105</v>
      </c>
      <c r="B29" s="124" t="s">
        <v>93</v>
      </c>
      <c r="C29" s="124" t="s">
        <v>333</v>
      </c>
      <c r="D29" s="124"/>
      <c r="E29" s="124"/>
      <c r="F29" s="124"/>
      <c r="G29" s="125">
        <v>5000</v>
      </c>
      <c r="H29" s="124"/>
      <c r="I29" s="124"/>
      <c r="J29" s="133">
        <f t="shared" si="0"/>
        <v>5000</v>
      </c>
    </row>
    <row r="30" spans="1:10" x14ac:dyDescent="0.25">
      <c r="A30" s="124" t="s">
        <v>978</v>
      </c>
      <c r="B30" s="124" t="s">
        <v>93</v>
      </c>
      <c r="C30" s="124" t="s">
        <v>333</v>
      </c>
      <c r="D30" s="125">
        <v>6000</v>
      </c>
      <c r="E30" s="124"/>
      <c r="F30" s="124"/>
      <c r="G30" s="124"/>
      <c r="H30" s="124"/>
      <c r="I30" s="124"/>
      <c r="J30" s="133">
        <f t="shared" si="0"/>
        <v>6000</v>
      </c>
    </row>
    <row r="31" spans="1:10" x14ac:dyDescent="0.25">
      <c r="A31" s="124" t="s">
        <v>1005</v>
      </c>
      <c r="B31" s="124" t="s">
        <v>520</v>
      </c>
      <c r="C31" s="124" t="s">
        <v>407</v>
      </c>
      <c r="D31" s="125">
        <v>4000</v>
      </c>
      <c r="E31" s="124"/>
      <c r="F31" s="124"/>
      <c r="G31" s="124"/>
      <c r="H31" s="124"/>
      <c r="I31" s="124"/>
      <c r="J31" s="133">
        <f t="shared" si="0"/>
        <v>4000</v>
      </c>
    </row>
    <row r="32" spans="1:10" x14ac:dyDescent="0.25">
      <c r="A32" s="124" t="s">
        <v>1111</v>
      </c>
      <c r="B32" s="124" t="s">
        <v>346</v>
      </c>
      <c r="C32" s="124" t="s">
        <v>330</v>
      </c>
      <c r="D32" s="124"/>
      <c r="E32" s="124"/>
      <c r="F32" s="124"/>
      <c r="G32" s="125">
        <v>5000</v>
      </c>
      <c r="H32" s="124"/>
      <c r="I32" s="124"/>
      <c r="J32" s="133">
        <f t="shared" si="0"/>
        <v>5000</v>
      </c>
    </row>
    <row r="33" spans="1:10" x14ac:dyDescent="0.25">
      <c r="A33" s="124" t="s">
        <v>982</v>
      </c>
      <c r="B33" s="124" t="s">
        <v>346</v>
      </c>
      <c r="C33" s="124" t="s">
        <v>330</v>
      </c>
      <c r="D33" s="125">
        <v>5000</v>
      </c>
      <c r="E33" s="124"/>
      <c r="F33" s="124"/>
      <c r="G33" s="124"/>
      <c r="H33" s="124"/>
      <c r="I33" s="124"/>
      <c r="J33" s="133">
        <f t="shared" si="0"/>
        <v>5000</v>
      </c>
    </row>
    <row r="34" spans="1:10" x14ac:dyDescent="0.25">
      <c r="A34" s="124" t="s">
        <v>979</v>
      </c>
      <c r="B34" s="124" t="s">
        <v>579</v>
      </c>
      <c r="C34" s="124" t="s">
        <v>407</v>
      </c>
      <c r="D34" s="125">
        <v>12000</v>
      </c>
      <c r="E34" s="124"/>
      <c r="F34" s="124"/>
      <c r="G34" s="124"/>
      <c r="H34" s="124"/>
      <c r="I34" s="124"/>
      <c r="J34" s="133">
        <f t="shared" si="0"/>
        <v>12000</v>
      </c>
    </row>
    <row r="35" spans="1:10" x14ac:dyDescent="0.25">
      <c r="A35" s="124" t="s">
        <v>1040</v>
      </c>
      <c r="B35" s="124" t="s">
        <v>624</v>
      </c>
      <c r="C35" s="124" t="s">
        <v>366</v>
      </c>
      <c r="D35" s="125">
        <v>3000</v>
      </c>
      <c r="E35" s="124"/>
      <c r="F35" s="124"/>
      <c r="G35" s="124"/>
      <c r="H35" s="124"/>
      <c r="I35" s="124"/>
      <c r="J35" s="133">
        <f t="shared" si="0"/>
        <v>3000</v>
      </c>
    </row>
    <row r="36" spans="1:10" x14ac:dyDescent="0.25">
      <c r="A36" s="124" t="s">
        <v>1041</v>
      </c>
      <c r="B36" s="124" t="s">
        <v>320</v>
      </c>
      <c r="C36" s="124" t="s">
        <v>377</v>
      </c>
      <c r="D36" s="125">
        <v>4000</v>
      </c>
      <c r="E36" s="124"/>
      <c r="F36" s="124"/>
      <c r="G36" s="124"/>
      <c r="H36" s="124"/>
      <c r="I36" s="124"/>
      <c r="J36" s="133">
        <f t="shared" si="0"/>
        <v>4000</v>
      </c>
    </row>
    <row r="37" spans="1:10" x14ac:dyDescent="0.25">
      <c r="A37" s="124" t="s">
        <v>1019</v>
      </c>
      <c r="B37" s="124" t="s">
        <v>111</v>
      </c>
      <c r="C37" s="124" t="s">
        <v>330</v>
      </c>
      <c r="D37" s="125">
        <v>8000</v>
      </c>
      <c r="E37" s="124"/>
      <c r="F37" s="124"/>
      <c r="G37" s="124"/>
      <c r="H37" s="124"/>
      <c r="I37" s="124"/>
      <c r="J37" s="133">
        <f t="shared" si="0"/>
        <v>8000</v>
      </c>
    </row>
    <row r="38" spans="1:10" x14ac:dyDescent="0.25">
      <c r="A38" s="136" t="s">
        <v>1165</v>
      </c>
      <c r="B38" s="138" t="s">
        <v>759</v>
      </c>
      <c r="C38" s="137" t="s">
        <v>407</v>
      </c>
      <c r="D38" s="139">
        <v>70000</v>
      </c>
      <c r="E38" s="124"/>
      <c r="F38" s="124"/>
      <c r="G38" s="124"/>
      <c r="H38" s="124"/>
      <c r="I38" s="124"/>
      <c r="J38" s="133">
        <f t="shared" si="0"/>
        <v>70000</v>
      </c>
    </row>
    <row r="39" spans="1:10" x14ac:dyDescent="0.25">
      <c r="A39" s="124" t="s">
        <v>1009</v>
      </c>
      <c r="B39" s="124" t="s">
        <v>299</v>
      </c>
      <c r="C39" s="124" t="s">
        <v>1010</v>
      </c>
      <c r="D39" s="125">
        <v>5000</v>
      </c>
      <c r="E39" s="124"/>
      <c r="F39" s="124"/>
      <c r="G39" s="124"/>
      <c r="H39" s="124"/>
      <c r="I39" s="124"/>
      <c r="J39" s="133">
        <f t="shared" si="0"/>
        <v>5000</v>
      </c>
    </row>
    <row r="40" spans="1:10" x14ac:dyDescent="0.25">
      <c r="A40" s="124" t="s">
        <v>987</v>
      </c>
      <c r="B40" s="124" t="s">
        <v>139</v>
      </c>
      <c r="C40" s="124" t="s">
        <v>333</v>
      </c>
      <c r="D40" s="125">
        <v>4000</v>
      </c>
      <c r="E40" s="124"/>
      <c r="F40" s="124"/>
      <c r="G40" s="124"/>
      <c r="H40" s="124"/>
      <c r="I40" s="124"/>
      <c r="J40" s="133">
        <f t="shared" si="0"/>
        <v>4000</v>
      </c>
    </row>
    <row r="41" spans="1:10" x14ac:dyDescent="0.25">
      <c r="A41" s="124" t="s">
        <v>1069</v>
      </c>
      <c r="B41" s="124" t="s">
        <v>405</v>
      </c>
      <c r="C41" s="124" t="s">
        <v>477</v>
      </c>
      <c r="D41" s="125">
        <v>3500</v>
      </c>
      <c r="E41" s="124"/>
      <c r="F41" s="124"/>
      <c r="G41" s="124"/>
      <c r="H41" s="124"/>
      <c r="I41" s="124"/>
      <c r="J41" s="133">
        <f t="shared" si="0"/>
        <v>3500</v>
      </c>
    </row>
    <row r="42" spans="1:10" x14ac:dyDescent="0.25">
      <c r="A42" s="124" t="s">
        <v>1076</v>
      </c>
      <c r="B42" s="124" t="s">
        <v>405</v>
      </c>
      <c r="C42" s="124" t="s">
        <v>477</v>
      </c>
      <c r="D42" s="124"/>
      <c r="E42" s="125">
        <v>6340</v>
      </c>
      <c r="F42" s="125"/>
      <c r="G42" s="125"/>
      <c r="H42" s="125"/>
      <c r="I42" s="124"/>
      <c r="J42" s="133">
        <f t="shared" si="0"/>
        <v>6340</v>
      </c>
    </row>
    <row r="43" spans="1:10" x14ac:dyDescent="0.25">
      <c r="A43" s="124" t="s">
        <v>1073</v>
      </c>
      <c r="B43" s="124" t="s">
        <v>1074</v>
      </c>
      <c r="C43" s="124" t="s">
        <v>330</v>
      </c>
      <c r="D43" s="124"/>
      <c r="E43" s="125">
        <v>8000</v>
      </c>
      <c r="F43" s="125"/>
      <c r="G43" s="125"/>
      <c r="H43" s="125"/>
      <c r="I43" s="124"/>
      <c r="J43" s="133">
        <f t="shared" si="0"/>
        <v>8000</v>
      </c>
    </row>
    <row r="44" spans="1:10" x14ac:dyDescent="0.25">
      <c r="A44" s="124" t="s">
        <v>1033</v>
      </c>
      <c r="B44" s="124" t="s">
        <v>129</v>
      </c>
      <c r="C44" s="124" t="s">
        <v>338</v>
      </c>
      <c r="D44" s="125">
        <v>2500</v>
      </c>
      <c r="E44" s="124"/>
      <c r="F44" s="124"/>
      <c r="G44" s="124"/>
      <c r="H44" s="124"/>
      <c r="I44" s="124"/>
      <c r="J44" s="133">
        <f t="shared" si="0"/>
        <v>2500</v>
      </c>
    </row>
    <row r="45" spans="1:10" x14ac:dyDescent="0.25">
      <c r="A45" s="124" t="s">
        <v>1048</v>
      </c>
      <c r="B45" s="124" t="s">
        <v>751</v>
      </c>
      <c r="C45" s="124" t="s">
        <v>752</v>
      </c>
      <c r="D45" s="125">
        <v>1500</v>
      </c>
      <c r="E45" s="124"/>
      <c r="F45" s="124"/>
      <c r="G45" s="124"/>
      <c r="H45" s="124"/>
      <c r="I45" s="124"/>
      <c r="J45" s="133">
        <f t="shared" si="0"/>
        <v>1500</v>
      </c>
    </row>
    <row r="46" spans="1:10" x14ac:dyDescent="0.25">
      <c r="A46" s="124" t="s">
        <v>1036</v>
      </c>
      <c r="B46" s="124" t="s">
        <v>751</v>
      </c>
      <c r="C46" s="124" t="s">
        <v>866</v>
      </c>
      <c r="D46" s="125">
        <v>1500</v>
      </c>
      <c r="E46" s="124"/>
      <c r="F46" s="124"/>
      <c r="G46" s="124"/>
      <c r="H46" s="124"/>
      <c r="I46" s="124"/>
      <c r="J46" s="133">
        <f t="shared" si="0"/>
        <v>1500</v>
      </c>
    </row>
    <row r="47" spans="1:10" x14ac:dyDescent="0.25">
      <c r="A47" s="124" t="s">
        <v>1107</v>
      </c>
      <c r="B47" s="124" t="s">
        <v>505</v>
      </c>
      <c r="C47" s="124" t="s">
        <v>407</v>
      </c>
      <c r="D47" s="124"/>
      <c r="E47" s="124"/>
      <c r="F47" s="124"/>
      <c r="G47" s="125">
        <v>4800</v>
      </c>
      <c r="H47" s="124"/>
      <c r="I47" s="124"/>
      <c r="J47" s="133">
        <f t="shared" si="0"/>
        <v>4800</v>
      </c>
    </row>
    <row r="48" spans="1:10" x14ac:dyDescent="0.25">
      <c r="A48" s="124" t="s">
        <v>1083</v>
      </c>
      <c r="B48" s="124" t="s">
        <v>1084</v>
      </c>
      <c r="C48" s="124" t="s">
        <v>407</v>
      </c>
      <c r="D48" s="124"/>
      <c r="E48" s="125">
        <v>2500</v>
      </c>
      <c r="F48" s="125"/>
      <c r="G48" s="125"/>
      <c r="H48" s="125"/>
      <c r="I48" s="124"/>
      <c r="J48" s="133">
        <f t="shared" si="0"/>
        <v>2500</v>
      </c>
    </row>
    <row r="49" spans="1:10" x14ac:dyDescent="0.25">
      <c r="A49" s="124" t="s">
        <v>1028</v>
      </c>
      <c r="B49" s="124" t="s">
        <v>1029</v>
      </c>
      <c r="C49" s="124" t="s">
        <v>407</v>
      </c>
      <c r="D49" s="125">
        <v>5000</v>
      </c>
      <c r="E49" s="124"/>
      <c r="F49" s="124"/>
      <c r="G49" s="124"/>
      <c r="H49" s="124"/>
      <c r="I49" s="124"/>
      <c r="J49" s="133">
        <f t="shared" si="0"/>
        <v>5000</v>
      </c>
    </row>
    <row r="50" spans="1:10" x14ac:dyDescent="0.25">
      <c r="A50" s="124" t="s">
        <v>1032</v>
      </c>
      <c r="B50" s="124" t="s">
        <v>313</v>
      </c>
      <c r="C50" s="124" t="s">
        <v>473</v>
      </c>
      <c r="D50" s="125">
        <v>2100</v>
      </c>
      <c r="E50" s="124"/>
      <c r="F50" s="124"/>
      <c r="G50" s="124"/>
      <c r="H50" s="124"/>
      <c r="I50" s="124"/>
      <c r="J50" s="133">
        <f t="shared" si="0"/>
        <v>2100</v>
      </c>
    </row>
    <row r="51" spans="1:10" x14ac:dyDescent="0.25">
      <c r="A51" s="124" t="s">
        <v>529</v>
      </c>
      <c r="B51" s="124" t="s">
        <v>530</v>
      </c>
      <c r="C51" s="124" t="s">
        <v>407</v>
      </c>
      <c r="D51" s="124"/>
      <c r="E51" s="125">
        <v>5300</v>
      </c>
      <c r="F51" s="125"/>
      <c r="G51" s="125"/>
      <c r="H51" s="125"/>
      <c r="I51" s="124"/>
      <c r="J51" s="133">
        <f t="shared" si="0"/>
        <v>5300</v>
      </c>
    </row>
    <row r="52" spans="1:10" x14ac:dyDescent="0.25">
      <c r="A52" s="124" t="s">
        <v>753</v>
      </c>
      <c r="B52" s="124" t="s">
        <v>530</v>
      </c>
      <c r="C52" s="124" t="s">
        <v>407</v>
      </c>
      <c r="D52" s="125">
        <v>3000</v>
      </c>
      <c r="E52" s="124"/>
      <c r="F52" s="124"/>
      <c r="G52" s="124"/>
      <c r="H52" s="124"/>
      <c r="I52" s="124"/>
      <c r="J52" s="133">
        <f t="shared" si="0"/>
        <v>3000</v>
      </c>
    </row>
    <row r="53" spans="1:10" x14ac:dyDescent="0.25">
      <c r="A53" s="124" t="s">
        <v>983</v>
      </c>
      <c r="B53" s="124" t="s">
        <v>488</v>
      </c>
      <c r="C53" s="124" t="s">
        <v>407</v>
      </c>
      <c r="D53" s="125">
        <v>5000</v>
      </c>
      <c r="E53" s="124"/>
      <c r="F53" s="124"/>
      <c r="G53" s="124"/>
      <c r="H53" s="124"/>
      <c r="I53" s="124"/>
      <c r="J53" s="133">
        <f t="shared" si="0"/>
        <v>5000</v>
      </c>
    </row>
    <row r="54" spans="1:10" x14ac:dyDescent="0.25">
      <c r="A54" s="124" t="s">
        <v>1030</v>
      </c>
      <c r="B54" s="124" t="s">
        <v>985</v>
      </c>
      <c r="C54" s="124" t="s">
        <v>407</v>
      </c>
      <c r="D54" s="125">
        <v>5000</v>
      </c>
      <c r="E54" s="124"/>
      <c r="F54" s="124"/>
      <c r="G54" s="124"/>
      <c r="H54" s="124"/>
      <c r="I54" s="124"/>
      <c r="J54" s="133">
        <f t="shared" si="0"/>
        <v>5000</v>
      </c>
    </row>
    <row r="55" spans="1:10" x14ac:dyDescent="0.25">
      <c r="A55" s="124" t="s">
        <v>1030</v>
      </c>
      <c r="B55" s="124" t="s">
        <v>985</v>
      </c>
      <c r="C55" s="124" t="s">
        <v>407</v>
      </c>
      <c r="D55" s="124"/>
      <c r="E55" s="125">
        <v>2500</v>
      </c>
      <c r="F55" s="125"/>
      <c r="G55" s="125"/>
      <c r="H55" s="125"/>
      <c r="I55" s="124"/>
      <c r="J55" s="133">
        <f t="shared" si="0"/>
        <v>2500</v>
      </c>
    </row>
    <row r="56" spans="1:10" x14ac:dyDescent="0.25">
      <c r="A56" s="124" t="s">
        <v>1030</v>
      </c>
      <c r="B56" s="124" t="s">
        <v>985</v>
      </c>
      <c r="C56" s="124" t="s">
        <v>407</v>
      </c>
      <c r="D56" s="124"/>
      <c r="E56" s="125">
        <v>2500</v>
      </c>
      <c r="F56" s="125"/>
      <c r="G56" s="125"/>
      <c r="H56" s="125"/>
      <c r="I56" s="124"/>
      <c r="J56" s="133">
        <f t="shared" si="0"/>
        <v>2500</v>
      </c>
    </row>
    <row r="57" spans="1:10" x14ac:dyDescent="0.25">
      <c r="A57" s="124" t="s">
        <v>1030</v>
      </c>
      <c r="B57" s="124" t="s">
        <v>985</v>
      </c>
      <c r="C57" s="124" t="s">
        <v>407</v>
      </c>
      <c r="D57" s="124"/>
      <c r="E57" s="125">
        <v>6100</v>
      </c>
      <c r="F57" s="125"/>
      <c r="G57" s="125"/>
      <c r="H57" s="125"/>
      <c r="I57" s="124"/>
      <c r="J57" s="133">
        <f t="shared" si="0"/>
        <v>6100</v>
      </c>
    </row>
    <row r="58" spans="1:10" x14ac:dyDescent="0.25">
      <c r="A58" s="124" t="s">
        <v>984</v>
      </c>
      <c r="B58" s="124" t="s">
        <v>985</v>
      </c>
      <c r="C58" s="124" t="s">
        <v>407</v>
      </c>
      <c r="D58" s="125">
        <v>2500</v>
      </c>
      <c r="E58" s="124"/>
      <c r="F58" s="124"/>
      <c r="G58" s="124"/>
      <c r="H58" s="124"/>
      <c r="I58" s="124"/>
      <c r="J58" s="133">
        <f t="shared" si="0"/>
        <v>2500</v>
      </c>
    </row>
    <row r="59" spans="1:10" x14ac:dyDescent="0.25">
      <c r="A59" s="124" t="s">
        <v>984</v>
      </c>
      <c r="B59" s="124"/>
      <c r="C59" s="124"/>
      <c r="D59" s="125">
        <v>5000</v>
      </c>
      <c r="E59" s="124"/>
      <c r="F59" s="124"/>
      <c r="G59" s="124"/>
      <c r="H59" s="124"/>
      <c r="I59" s="124"/>
      <c r="J59" s="133">
        <f t="shared" si="0"/>
        <v>5000</v>
      </c>
    </row>
    <row r="60" spans="1:10" x14ac:dyDescent="0.25">
      <c r="A60" s="124" t="s">
        <v>1075</v>
      </c>
      <c r="B60" s="124" t="s">
        <v>540</v>
      </c>
      <c r="C60" s="124" t="s">
        <v>407</v>
      </c>
      <c r="D60" s="124"/>
      <c r="E60" s="125">
        <v>2500</v>
      </c>
      <c r="F60" s="125"/>
      <c r="G60" s="125"/>
      <c r="H60" s="125"/>
      <c r="I60" s="124"/>
      <c r="J60" s="133">
        <f t="shared" si="0"/>
        <v>2500</v>
      </c>
    </row>
    <row r="61" spans="1:10" x14ac:dyDescent="0.25">
      <c r="A61" s="124" t="s">
        <v>1159</v>
      </c>
      <c r="B61" s="124" t="s">
        <v>350</v>
      </c>
      <c r="C61" s="124" t="s">
        <v>330</v>
      </c>
      <c r="D61" s="124"/>
      <c r="E61" s="124"/>
      <c r="F61" s="124"/>
      <c r="G61" s="124"/>
      <c r="H61" s="125">
        <v>5652.48</v>
      </c>
      <c r="I61" s="124"/>
      <c r="J61" s="133">
        <f t="shared" si="0"/>
        <v>5652.48</v>
      </c>
    </row>
    <row r="62" spans="1:10" x14ac:dyDescent="0.25">
      <c r="A62" s="124" t="s">
        <v>351</v>
      </c>
      <c r="B62" s="124" t="s">
        <v>150</v>
      </c>
      <c r="C62" s="124" t="s">
        <v>407</v>
      </c>
      <c r="D62" s="124"/>
      <c r="E62" s="124"/>
      <c r="F62" s="124"/>
      <c r="G62" s="124"/>
      <c r="H62" s="125">
        <v>16704</v>
      </c>
      <c r="I62" s="124"/>
      <c r="J62" s="133">
        <f t="shared" si="0"/>
        <v>16704</v>
      </c>
    </row>
    <row r="63" spans="1:10" x14ac:dyDescent="0.25">
      <c r="A63" s="124" t="s">
        <v>986</v>
      </c>
      <c r="B63" s="124" t="s">
        <v>150</v>
      </c>
      <c r="C63" s="124" t="s">
        <v>407</v>
      </c>
      <c r="D63" s="125">
        <v>5000</v>
      </c>
      <c r="E63" s="124"/>
      <c r="F63" s="124"/>
      <c r="G63" s="124"/>
      <c r="H63" s="124"/>
      <c r="I63" s="124"/>
      <c r="J63" s="133">
        <f t="shared" si="0"/>
        <v>5000</v>
      </c>
    </row>
    <row r="64" spans="1:10" x14ac:dyDescent="0.25">
      <c r="A64" s="124" t="s">
        <v>986</v>
      </c>
      <c r="B64" s="124" t="s">
        <v>150</v>
      </c>
      <c r="C64" s="124" t="s">
        <v>407</v>
      </c>
      <c r="D64" s="124"/>
      <c r="E64" s="125">
        <v>10868</v>
      </c>
      <c r="F64" s="125"/>
      <c r="G64" s="125"/>
      <c r="H64" s="125"/>
      <c r="I64" s="124"/>
      <c r="J64" s="133">
        <f t="shared" si="0"/>
        <v>10868</v>
      </c>
    </row>
    <row r="65" spans="1:10" x14ac:dyDescent="0.25">
      <c r="A65" s="124" t="s">
        <v>1156</v>
      </c>
      <c r="B65" s="124" t="s">
        <v>155</v>
      </c>
      <c r="C65" s="124" t="s">
        <v>927</v>
      </c>
      <c r="D65" s="124"/>
      <c r="E65" s="124"/>
      <c r="F65" s="124"/>
      <c r="G65" s="124"/>
      <c r="H65" s="125">
        <v>8250</v>
      </c>
      <c r="I65" s="124"/>
      <c r="J65" s="133">
        <f t="shared" si="0"/>
        <v>8250</v>
      </c>
    </row>
    <row r="66" spans="1:10" x14ac:dyDescent="0.25">
      <c r="A66" s="124" t="s">
        <v>1023</v>
      </c>
      <c r="B66" s="124" t="s">
        <v>21</v>
      </c>
      <c r="C66" s="124" t="s">
        <v>407</v>
      </c>
      <c r="D66" s="125">
        <v>4000</v>
      </c>
      <c r="E66" s="124"/>
      <c r="F66" s="124"/>
      <c r="G66" s="124"/>
      <c r="H66" s="124"/>
      <c r="I66" s="124"/>
      <c r="J66" s="133">
        <f t="shared" si="0"/>
        <v>4000</v>
      </c>
    </row>
    <row r="67" spans="1:10" x14ac:dyDescent="0.25">
      <c r="A67" s="124" t="s">
        <v>1077</v>
      </c>
      <c r="B67" s="124" t="s">
        <v>21</v>
      </c>
      <c r="C67" s="124" t="s">
        <v>407</v>
      </c>
      <c r="D67" s="124"/>
      <c r="E67" s="125">
        <v>4000</v>
      </c>
      <c r="F67" s="125"/>
      <c r="G67" s="125"/>
      <c r="H67" s="125"/>
      <c r="I67" s="124"/>
      <c r="J67" s="133">
        <f t="shared" si="0"/>
        <v>4000</v>
      </c>
    </row>
    <row r="68" spans="1:10" x14ac:dyDescent="0.25">
      <c r="A68" s="124" t="s">
        <v>1120</v>
      </c>
      <c r="B68" s="124" t="s">
        <v>843</v>
      </c>
      <c r="C68" s="124" t="s">
        <v>927</v>
      </c>
      <c r="D68" s="124"/>
      <c r="E68" s="124"/>
      <c r="F68" s="124"/>
      <c r="G68" s="124"/>
      <c r="H68" s="125">
        <v>1920</v>
      </c>
      <c r="I68" s="124"/>
      <c r="J68" s="133">
        <f t="shared" si="0"/>
        <v>1920</v>
      </c>
    </row>
    <row r="69" spans="1:10" x14ac:dyDescent="0.25">
      <c r="A69" s="124" t="s">
        <v>1155</v>
      </c>
      <c r="B69" s="124" t="s">
        <v>102</v>
      </c>
      <c r="C69" s="124" t="s">
        <v>481</v>
      </c>
      <c r="D69" s="124"/>
      <c r="E69" s="124"/>
      <c r="F69" s="124"/>
      <c r="G69" s="124"/>
      <c r="H69" s="125">
        <v>8025.6</v>
      </c>
      <c r="I69" s="124"/>
      <c r="J69" s="133">
        <f t="shared" ref="J69:J132" si="1">SUM(D69:I69)</f>
        <v>8025.6</v>
      </c>
    </row>
    <row r="70" spans="1:10" x14ac:dyDescent="0.25">
      <c r="A70" s="124" t="s">
        <v>1140</v>
      </c>
      <c r="B70" s="124" t="s">
        <v>29</v>
      </c>
      <c r="C70" s="124" t="s">
        <v>407</v>
      </c>
      <c r="D70" s="124"/>
      <c r="E70" s="124"/>
      <c r="F70" s="124"/>
      <c r="G70" s="124"/>
      <c r="H70" s="125">
        <v>14148</v>
      </c>
      <c r="I70" s="124"/>
      <c r="J70" s="133">
        <f t="shared" si="1"/>
        <v>14148</v>
      </c>
    </row>
    <row r="71" spans="1:10" x14ac:dyDescent="0.25">
      <c r="A71" s="124" t="s">
        <v>1131</v>
      </c>
      <c r="B71" s="124" t="s">
        <v>35</v>
      </c>
      <c r="C71" s="124" t="s">
        <v>470</v>
      </c>
      <c r="D71" s="124"/>
      <c r="E71" s="124"/>
      <c r="F71" s="124"/>
      <c r="G71" s="124"/>
      <c r="H71" s="125">
        <v>1629.6</v>
      </c>
      <c r="I71" s="124"/>
      <c r="J71" s="133">
        <f t="shared" si="1"/>
        <v>1629.6</v>
      </c>
    </row>
    <row r="72" spans="1:10" x14ac:dyDescent="0.25">
      <c r="A72" s="124" t="s">
        <v>1050</v>
      </c>
      <c r="B72" s="124" t="s">
        <v>1051</v>
      </c>
      <c r="C72" s="124" t="s">
        <v>407</v>
      </c>
      <c r="D72" s="125">
        <v>4000</v>
      </c>
      <c r="E72" s="124"/>
      <c r="F72" s="124"/>
      <c r="G72" s="124"/>
      <c r="H72" s="124"/>
      <c r="I72" s="124"/>
      <c r="J72" s="133">
        <f t="shared" si="1"/>
        <v>4000</v>
      </c>
    </row>
    <row r="73" spans="1:10" x14ac:dyDescent="0.25">
      <c r="A73" s="124" t="s">
        <v>614</v>
      </c>
      <c r="B73" s="124" t="s">
        <v>41</v>
      </c>
      <c r="C73" s="124" t="s">
        <v>407</v>
      </c>
      <c r="D73" s="124"/>
      <c r="E73" s="125">
        <v>7486</v>
      </c>
      <c r="F73" s="125"/>
      <c r="G73" s="125"/>
      <c r="H73" s="125"/>
      <c r="I73" s="124"/>
      <c r="J73" s="133">
        <f t="shared" si="1"/>
        <v>7486</v>
      </c>
    </row>
    <row r="74" spans="1:10" x14ac:dyDescent="0.25">
      <c r="A74" s="124" t="s">
        <v>614</v>
      </c>
      <c r="B74" s="124" t="s">
        <v>41</v>
      </c>
      <c r="C74" s="124" t="s">
        <v>407</v>
      </c>
      <c r="D74" s="124"/>
      <c r="E74" s="124"/>
      <c r="F74" s="124"/>
      <c r="G74" s="124"/>
      <c r="H74" s="125">
        <v>8928</v>
      </c>
      <c r="I74" s="124"/>
      <c r="J74" s="133">
        <f t="shared" si="1"/>
        <v>8928</v>
      </c>
    </row>
    <row r="75" spans="1:10" x14ac:dyDescent="0.25">
      <c r="A75" s="122" t="s">
        <v>614</v>
      </c>
      <c r="B75" s="138" t="s">
        <v>41</v>
      </c>
      <c r="C75" s="122" t="s">
        <v>407</v>
      </c>
      <c r="D75" s="124"/>
      <c r="E75" s="124"/>
      <c r="F75" s="124"/>
      <c r="G75" s="124"/>
      <c r="H75" s="124"/>
      <c r="I75" s="139">
        <v>3696</v>
      </c>
      <c r="J75" s="133">
        <f t="shared" si="1"/>
        <v>3696</v>
      </c>
    </row>
    <row r="76" spans="1:10" x14ac:dyDescent="0.25">
      <c r="A76" s="124" t="s">
        <v>1141</v>
      </c>
      <c r="B76" s="124" t="s">
        <v>161</v>
      </c>
      <c r="C76" s="124" t="s">
        <v>1142</v>
      </c>
      <c r="D76" s="124"/>
      <c r="E76" s="124"/>
      <c r="F76" s="124"/>
      <c r="G76" s="124"/>
      <c r="H76" s="125">
        <v>1411.2</v>
      </c>
      <c r="I76" s="124"/>
      <c r="J76" s="133">
        <f t="shared" si="1"/>
        <v>1411.2</v>
      </c>
    </row>
    <row r="77" spans="1:10" x14ac:dyDescent="0.25">
      <c r="A77" s="124" t="s">
        <v>1078</v>
      </c>
      <c r="B77" s="124" t="s">
        <v>43</v>
      </c>
      <c r="C77" s="124" t="s">
        <v>572</v>
      </c>
      <c r="D77" s="124"/>
      <c r="E77" s="125">
        <v>2500</v>
      </c>
      <c r="F77" s="125"/>
      <c r="G77" s="125"/>
      <c r="H77" s="125"/>
      <c r="I77" s="124"/>
      <c r="J77" s="133">
        <f t="shared" si="1"/>
        <v>2500</v>
      </c>
    </row>
    <row r="78" spans="1:10" x14ac:dyDescent="0.25">
      <c r="A78" s="124" t="s">
        <v>1116</v>
      </c>
      <c r="B78" s="124" t="s">
        <v>43</v>
      </c>
      <c r="C78" s="124" t="s">
        <v>572</v>
      </c>
      <c r="D78" s="124"/>
      <c r="E78" s="124"/>
      <c r="F78" s="124"/>
      <c r="G78" s="124"/>
      <c r="H78" s="125">
        <v>4992</v>
      </c>
      <c r="I78" s="124"/>
      <c r="J78" s="133">
        <f t="shared" si="1"/>
        <v>4992</v>
      </c>
    </row>
    <row r="79" spans="1:10" x14ac:dyDescent="0.25">
      <c r="A79" s="124" t="s">
        <v>782</v>
      </c>
      <c r="B79" s="124" t="s">
        <v>783</v>
      </c>
      <c r="C79" s="124" t="s">
        <v>1139</v>
      </c>
      <c r="D79" s="124"/>
      <c r="E79" s="124"/>
      <c r="F79" s="124"/>
      <c r="G79" s="124"/>
      <c r="H79" s="125">
        <v>3200</v>
      </c>
      <c r="I79" s="124"/>
      <c r="J79" s="133">
        <f t="shared" si="1"/>
        <v>3200</v>
      </c>
    </row>
    <row r="80" spans="1:10" x14ac:dyDescent="0.25">
      <c r="A80" s="124" t="s">
        <v>233</v>
      </c>
      <c r="B80" s="124" t="s">
        <v>234</v>
      </c>
      <c r="C80" s="124" t="s">
        <v>1162</v>
      </c>
      <c r="D80" s="124"/>
      <c r="E80" s="124"/>
      <c r="F80" s="124"/>
      <c r="G80" s="124"/>
      <c r="H80" s="125">
        <v>3200</v>
      </c>
      <c r="I80" s="124"/>
      <c r="J80" s="133">
        <f t="shared" si="1"/>
        <v>3200</v>
      </c>
    </row>
    <row r="81" spans="1:10" x14ac:dyDescent="0.25">
      <c r="A81" s="124" t="s">
        <v>1044</v>
      </c>
      <c r="B81" s="124" t="s">
        <v>43</v>
      </c>
      <c r="C81" s="124" t="s">
        <v>507</v>
      </c>
      <c r="D81" s="125">
        <v>3000</v>
      </c>
      <c r="E81" s="124"/>
      <c r="F81" s="124"/>
      <c r="G81" s="124"/>
      <c r="H81" s="124"/>
      <c r="I81" s="124"/>
      <c r="J81" s="133">
        <f t="shared" si="1"/>
        <v>3000</v>
      </c>
    </row>
    <row r="82" spans="1:10" x14ac:dyDescent="0.25">
      <c r="A82" s="124" t="s">
        <v>1145</v>
      </c>
      <c r="B82" s="124" t="s">
        <v>365</v>
      </c>
      <c r="C82" s="124" t="s">
        <v>366</v>
      </c>
      <c r="D82" s="124"/>
      <c r="E82" s="124"/>
      <c r="F82" s="124"/>
      <c r="G82" s="124"/>
      <c r="H82" s="125">
        <v>8915.2000000000007</v>
      </c>
      <c r="I82" s="124"/>
      <c r="J82" s="133">
        <f t="shared" si="1"/>
        <v>8915.2000000000007</v>
      </c>
    </row>
    <row r="83" spans="1:10" x14ac:dyDescent="0.25">
      <c r="A83" s="124" t="s">
        <v>1151</v>
      </c>
      <c r="B83" s="124" t="s">
        <v>850</v>
      </c>
      <c r="C83" s="124" t="s">
        <v>448</v>
      </c>
      <c r="D83" s="124"/>
      <c r="E83" s="124"/>
      <c r="F83" s="124"/>
      <c r="G83" s="124"/>
      <c r="H83" s="125">
        <v>1657.6</v>
      </c>
      <c r="I83" s="124"/>
      <c r="J83" s="133">
        <f t="shared" si="1"/>
        <v>1657.6</v>
      </c>
    </row>
    <row r="84" spans="1:10" x14ac:dyDescent="0.25">
      <c r="A84" s="124" t="s">
        <v>1158</v>
      </c>
      <c r="B84" s="124" t="s">
        <v>788</v>
      </c>
      <c r="C84" s="124" t="s">
        <v>789</v>
      </c>
      <c r="D84" s="124"/>
      <c r="E84" s="124"/>
      <c r="F84" s="124"/>
      <c r="G84" s="124"/>
      <c r="H84" s="125">
        <v>2181.7600000000002</v>
      </c>
      <c r="I84" s="124"/>
      <c r="J84" s="133">
        <f t="shared" si="1"/>
        <v>2181.7600000000002</v>
      </c>
    </row>
    <row r="85" spans="1:10" x14ac:dyDescent="0.25">
      <c r="A85" s="124" t="s">
        <v>1144</v>
      </c>
      <c r="B85" s="124" t="s">
        <v>280</v>
      </c>
      <c r="C85" s="124" t="s">
        <v>407</v>
      </c>
      <c r="D85" s="124"/>
      <c r="E85" s="124"/>
      <c r="F85" s="124"/>
      <c r="G85" s="124"/>
      <c r="H85" s="125">
        <v>6444.45</v>
      </c>
      <c r="I85" s="124"/>
      <c r="J85" s="133">
        <f t="shared" si="1"/>
        <v>6444.45</v>
      </c>
    </row>
    <row r="86" spans="1:10" x14ac:dyDescent="0.25">
      <c r="A86" s="124" t="s">
        <v>1045</v>
      </c>
      <c r="B86" s="124" t="s">
        <v>1046</v>
      </c>
      <c r="C86" s="124" t="s">
        <v>1047</v>
      </c>
      <c r="D86" s="125">
        <v>4000</v>
      </c>
      <c r="E86" s="124"/>
      <c r="F86" s="124"/>
      <c r="G86" s="124"/>
      <c r="H86" s="124"/>
      <c r="I86" s="124"/>
      <c r="J86" s="133">
        <f t="shared" si="1"/>
        <v>4000</v>
      </c>
    </row>
    <row r="87" spans="1:10" x14ac:dyDescent="0.25">
      <c r="A87" s="124" t="s">
        <v>1149</v>
      </c>
      <c r="B87" s="124" t="s">
        <v>791</v>
      </c>
      <c r="C87" s="124" t="s">
        <v>207</v>
      </c>
      <c r="D87" s="124"/>
      <c r="E87" s="124"/>
      <c r="F87" s="124"/>
      <c r="G87" s="124"/>
      <c r="H87" s="125">
        <v>4608</v>
      </c>
      <c r="I87" s="124"/>
      <c r="J87" s="133">
        <f t="shared" si="1"/>
        <v>4608</v>
      </c>
    </row>
    <row r="88" spans="1:10" x14ac:dyDescent="0.25">
      <c r="A88" s="124" t="s">
        <v>1049</v>
      </c>
      <c r="B88" s="124" t="s">
        <v>791</v>
      </c>
      <c r="C88" s="124" t="s">
        <v>207</v>
      </c>
      <c r="D88" s="125">
        <v>2500</v>
      </c>
      <c r="E88" s="124"/>
      <c r="F88" s="124"/>
      <c r="G88" s="124"/>
      <c r="H88" s="124"/>
      <c r="I88" s="124"/>
      <c r="J88" s="133">
        <f t="shared" si="1"/>
        <v>2500</v>
      </c>
    </row>
    <row r="89" spans="1:10" x14ac:dyDescent="0.25">
      <c r="A89" s="124" t="s">
        <v>1128</v>
      </c>
      <c r="B89" s="124" t="s">
        <v>189</v>
      </c>
      <c r="C89" s="124" t="s">
        <v>448</v>
      </c>
      <c r="D89" s="124"/>
      <c r="E89" s="124"/>
      <c r="F89" s="124"/>
      <c r="G89" s="124"/>
      <c r="H89" s="125">
        <v>4320</v>
      </c>
      <c r="I89" s="124"/>
      <c r="J89" s="133">
        <f t="shared" si="1"/>
        <v>4320</v>
      </c>
    </row>
    <row r="90" spans="1:10" x14ac:dyDescent="0.25">
      <c r="A90" s="124" t="s">
        <v>1024</v>
      </c>
      <c r="B90" s="124" t="s">
        <v>187</v>
      </c>
      <c r="C90" s="124" t="s">
        <v>407</v>
      </c>
      <c r="D90" s="125">
        <v>4000</v>
      </c>
      <c r="E90" s="124"/>
      <c r="F90" s="124"/>
      <c r="G90" s="124"/>
      <c r="H90" s="124"/>
      <c r="I90" s="124"/>
      <c r="J90" s="133">
        <f t="shared" si="1"/>
        <v>4000</v>
      </c>
    </row>
    <row r="91" spans="1:10" x14ac:dyDescent="0.25">
      <c r="A91" s="124" t="s">
        <v>1024</v>
      </c>
      <c r="B91" s="124" t="s">
        <v>187</v>
      </c>
      <c r="C91" s="124" t="s">
        <v>407</v>
      </c>
      <c r="D91" s="124"/>
      <c r="E91" s="125">
        <v>4000</v>
      </c>
      <c r="F91" s="125"/>
      <c r="G91" s="125"/>
      <c r="H91" s="125"/>
      <c r="I91" s="124"/>
      <c r="J91" s="133">
        <f t="shared" si="1"/>
        <v>4000</v>
      </c>
    </row>
    <row r="92" spans="1:10" x14ac:dyDescent="0.25">
      <c r="A92" s="124" t="s">
        <v>647</v>
      </c>
      <c r="B92" s="124" t="s">
        <v>187</v>
      </c>
      <c r="C92" s="124" t="s">
        <v>407</v>
      </c>
      <c r="D92" s="124"/>
      <c r="E92" s="124"/>
      <c r="F92" s="124"/>
      <c r="G92" s="124"/>
      <c r="H92" s="125">
        <v>9005.85</v>
      </c>
      <c r="I92" s="124"/>
      <c r="J92" s="133">
        <f t="shared" si="1"/>
        <v>9005.85</v>
      </c>
    </row>
    <row r="93" spans="1:10" x14ac:dyDescent="0.25">
      <c r="A93" s="124" t="s">
        <v>1011</v>
      </c>
      <c r="B93" s="124" t="s">
        <v>192</v>
      </c>
      <c r="C93" s="124" t="s">
        <v>373</v>
      </c>
      <c r="D93" s="125">
        <v>5000</v>
      </c>
      <c r="E93" s="124"/>
      <c r="F93" s="124"/>
      <c r="G93" s="124"/>
      <c r="H93" s="124"/>
      <c r="I93" s="124"/>
      <c r="J93" s="133">
        <f t="shared" si="1"/>
        <v>5000</v>
      </c>
    </row>
    <row r="94" spans="1:10" x14ac:dyDescent="0.25">
      <c r="A94" s="124" t="s">
        <v>1152</v>
      </c>
      <c r="B94" s="124" t="s">
        <v>118</v>
      </c>
      <c r="C94" s="124" t="s">
        <v>407</v>
      </c>
      <c r="D94" s="124"/>
      <c r="E94" s="124"/>
      <c r="F94" s="124"/>
      <c r="G94" s="124"/>
      <c r="H94" s="125">
        <v>7111.11</v>
      </c>
      <c r="I94" s="124"/>
      <c r="J94" s="133">
        <f t="shared" si="1"/>
        <v>7111.11</v>
      </c>
    </row>
    <row r="95" spans="1:10" x14ac:dyDescent="0.25">
      <c r="A95" s="124" t="s">
        <v>1113</v>
      </c>
      <c r="B95" s="124" t="s">
        <v>219</v>
      </c>
      <c r="C95" s="124" t="s">
        <v>369</v>
      </c>
      <c r="D95" s="124"/>
      <c r="E95" s="124"/>
      <c r="F95" s="124"/>
      <c r="G95" s="124"/>
      <c r="H95" s="125">
        <v>6400</v>
      </c>
      <c r="I95" s="124"/>
      <c r="J95" s="133">
        <f t="shared" si="1"/>
        <v>6400</v>
      </c>
    </row>
    <row r="96" spans="1:10" x14ac:dyDescent="0.25">
      <c r="A96" s="124" t="s">
        <v>1148</v>
      </c>
      <c r="B96" s="124" t="s">
        <v>26</v>
      </c>
      <c r="C96" s="124" t="s">
        <v>448</v>
      </c>
      <c r="D96" s="124"/>
      <c r="E96" s="124"/>
      <c r="F96" s="124"/>
      <c r="G96" s="124"/>
      <c r="H96" s="125">
        <v>7232</v>
      </c>
      <c r="I96" s="124"/>
      <c r="J96" s="133">
        <f t="shared" si="1"/>
        <v>7232</v>
      </c>
    </row>
    <row r="97" spans="1:10" x14ac:dyDescent="0.25">
      <c r="A97" s="124" t="s">
        <v>1143</v>
      </c>
      <c r="B97" s="124" t="s">
        <v>297</v>
      </c>
      <c r="C97" s="124" t="s">
        <v>376</v>
      </c>
      <c r="D97" s="124"/>
      <c r="E97" s="124"/>
      <c r="F97" s="124"/>
      <c r="G97" s="124"/>
      <c r="H97" s="125">
        <v>2592</v>
      </c>
      <c r="I97" s="124"/>
      <c r="J97" s="133">
        <f t="shared" si="1"/>
        <v>2592</v>
      </c>
    </row>
    <row r="98" spans="1:10" x14ac:dyDescent="0.25">
      <c r="A98" s="124" t="s">
        <v>1133</v>
      </c>
      <c r="B98" s="124" t="s">
        <v>800</v>
      </c>
      <c r="C98" s="124" t="s">
        <v>801</v>
      </c>
      <c r="D98" s="124"/>
      <c r="E98" s="124"/>
      <c r="F98" s="124"/>
      <c r="G98" s="124"/>
      <c r="H98" s="125">
        <v>896</v>
      </c>
      <c r="I98" s="124"/>
      <c r="J98" s="133">
        <f t="shared" si="1"/>
        <v>896</v>
      </c>
    </row>
    <row r="99" spans="1:10" x14ac:dyDescent="0.25">
      <c r="A99" s="124" t="s">
        <v>1017</v>
      </c>
      <c r="B99" s="124" t="s">
        <v>198</v>
      </c>
      <c r="C99" s="124" t="s">
        <v>330</v>
      </c>
      <c r="D99" s="125">
        <v>3000</v>
      </c>
      <c r="E99" s="124"/>
      <c r="F99" s="124"/>
      <c r="G99" s="124"/>
      <c r="H99" s="124"/>
      <c r="I99" s="124"/>
      <c r="J99" s="133">
        <f t="shared" si="1"/>
        <v>3000</v>
      </c>
    </row>
    <row r="100" spans="1:10" x14ac:dyDescent="0.25">
      <c r="A100" s="124" t="s">
        <v>1129</v>
      </c>
      <c r="B100" s="124" t="s">
        <v>198</v>
      </c>
      <c r="C100" s="124" t="s">
        <v>330</v>
      </c>
      <c r="D100" s="124"/>
      <c r="E100" s="124"/>
      <c r="F100" s="124"/>
      <c r="G100" s="124"/>
      <c r="H100" s="125">
        <v>5343.36</v>
      </c>
      <c r="I100" s="124"/>
      <c r="J100" s="133">
        <f t="shared" si="1"/>
        <v>5343.36</v>
      </c>
    </row>
    <row r="101" spans="1:10" x14ac:dyDescent="0.25">
      <c r="A101" s="124" t="s">
        <v>1132</v>
      </c>
      <c r="B101" s="124" t="s">
        <v>468</v>
      </c>
      <c r="C101" s="124" t="s">
        <v>476</v>
      </c>
      <c r="D101" s="124"/>
      <c r="E101" s="124"/>
      <c r="F101" s="124"/>
      <c r="G101" s="124"/>
      <c r="H101" s="125">
        <v>8250</v>
      </c>
      <c r="I101" s="124"/>
      <c r="J101" s="133">
        <f t="shared" si="1"/>
        <v>8250</v>
      </c>
    </row>
    <row r="102" spans="1:10" x14ac:dyDescent="0.25">
      <c r="A102" s="124" t="s">
        <v>1147</v>
      </c>
      <c r="B102" s="124" t="s">
        <v>847</v>
      </c>
      <c r="C102" s="124" t="s">
        <v>834</v>
      </c>
      <c r="D102" s="124"/>
      <c r="E102" s="124"/>
      <c r="F102" s="124"/>
      <c r="G102" s="124"/>
      <c r="H102" s="125">
        <v>5909.6</v>
      </c>
      <c r="I102" s="124"/>
      <c r="J102" s="133">
        <f t="shared" si="1"/>
        <v>5909.6</v>
      </c>
    </row>
    <row r="103" spans="1:10" x14ac:dyDescent="0.25">
      <c r="A103" s="124" t="s">
        <v>1130</v>
      </c>
      <c r="B103" s="124" t="s">
        <v>166</v>
      </c>
      <c r="C103" s="124" t="s">
        <v>338</v>
      </c>
      <c r="D103" s="124"/>
      <c r="E103" s="124"/>
      <c r="F103" s="124"/>
      <c r="G103" s="124"/>
      <c r="H103" s="125">
        <v>8887.31</v>
      </c>
      <c r="I103" s="124"/>
      <c r="J103" s="133">
        <f t="shared" si="1"/>
        <v>8887.31</v>
      </c>
    </row>
    <row r="104" spans="1:10" x14ac:dyDescent="0.25">
      <c r="A104" s="124" t="s">
        <v>1126</v>
      </c>
      <c r="B104" s="124" t="s">
        <v>806</v>
      </c>
      <c r="C104" s="124" t="s">
        <v>807</v>
      </c>
      <c r="D104" s="124"/>
      <c r="E104" s="124"/>
      <c r="F104" s="124"/>
      <c r="G104" s="124"/>
      <c r="H104" s="125">
        <v>5280</v>
      </c>
      <c r="I104" s="124"/>
      <c r="J104" s="133">
        <f t="shared" si="1"/>
        <v>5280</v>
      </c>
    </row>
    <row r="105" spans="1:10" x14ac:dyDescent="0.25">
      <c r="A105" s="124" t="s">
        <v>1150</v>
      </c>
      <c r="B105" s="124" t="s">
        <v>120</v>
      </c>
      <c r="C105" s="124" t="s">
        <v>330</v>
      </c>
      <c r="D105" s="124"/>
      <c r="E105" s="124"/>
      <c r="F105" s="124"/>
      <c r="G105" s="124"/>
      <c r="H105" s="125">
        <v>5652.48</v>
      </c>
      <c r="I105" s="124"/>
      <c r="J105" s="133">
        <f t="shared" si="1"/>
        <v>5652.48</v>
      </c>
    </row>
    <row r="106" spans="1:10" x14ac:dyDescent="0.25">
      <c r="A106" s="124" t="s">
        <v>1122</v>
      </c>
      <c r="B106" s="124" t="s">
        <v>299</v>
      </c>
      <c r="C106" s="124" t="s">
        <v>1010</v>
      </c>
      <c r="D106" s="124"/>
      <c r="E106" s="124"/>
      <c r="F106" s="124"/>
      <c r="G106" s="124"/>
      <c r="H106" s="125">
        <v>5000</v>
      </c>
      <c r="I106" s="124"/>
      <c r="J106" s="133">
        <f t="shared" si="1"/>
        <v>5000</v>
      </c>
    </row>
    <row r="107" spans="1:10" x14ac:dyDescent="0.25">
      <c r="A107" s="124" t="s">
        <v>1002</v>
      </c>
      <c r="B107" s="124" t="s">
        <v>204</v>
      </c>
      <c r="C107" s="124" t="s">
        <v>330</v>
      </c>
      <c r="D107" s="125">
        <v>5000</v>
      </c>
      <c r="E107" s="124"/>
      <c r="F107" s="124"/>
      <c r="G107" s="124"/>
      <c r="H107" s="124"/>
      <c r="I107" s="124"/>
      <c r="J107" s="133">
        <f t="shared" si="1"/>
        <v>5000</v>
      </c>
    </row>
    <row r="108" spans="1:10" x14ac:dyDescent="0.25">
      <c r="A108" s="124" t="s">
        <v>1002</v>
      </c>
      <c r="B108" s="124" t="s">
        <v>204</v>
      </c>
      <c r="C108" s="124" t="s">
        <v>330</v>
      </c>
      <c r="D108" s="124"/>
      <c r="E108" s="124"/>
      <c r="F108" s="124"/>
      <c r="G108" s="124"/>
      <c r="H108" s="125">
        <v>5333.34</v>
      </c>
      <c r="I108" s="124"/>
      <c r="J108" s="133">
        <f t="shared" si="1"/>
        <v>5333.34</v>
      </c>
    </row>
    <row r="109" spans="1:10" x14ac:dyDescent="0.25">
      <c r="A109" s="122" t="s">
        <v>1002</v>
      </c>
      <c r="B109" s="138" t="s">
        <v>204</v>
      </c>
      <c r="C109" s="122" t="s">
        <v>330</v>
      </c>
      <c r="D109" s="124"/>
      <c r="E109" s="124"/>
      <c r="F109" s="124"/>
      <c r="G109" s="124"/>
      <c r="H109" s="124"/>
      <c r="I109" s="139">
        <v>13160</v>
      </c>
      <c r="J109" s="133">
        <f t="shared" si="1"/>
        <v>13160</v>
      </c>
    </row>
    <row r="110" spans="1:10" x14ac:dyDescent="0.25">
      <c r="A110" s="124" t="s">
        <v>208</v>
      </c>
      <c r="B110" s="124" t="s">
        <v>209</v>
      </c>
      <c r="C110" s="124" t="s">
        <v>382</v>
      </c>
      <c r="D110" s="124"/>
      <c r="E110" s="124"/>
      <c r="F110" s="124"/>
      <c r="G110" s="124"/>
      <c r="H110" s="125">
        <v>6400</v>
      </c>
      <c r="I110" s="124"/>
      <c r="J110" s="133">
        <f t="shared" si="1"/>
        <v>6400</v>
      </c>
    </row>
    <row r="111" spans="1:10" x14ac:dyDescent="0.25">
      <c r="A111" s="124" t="s">
        <v>1161</v>
      </c>
      <c r="B111" s="124" t="s">
        <v>196</v>
      </c>
      <c r="C111" s="124" t="s">
        <v>477</v>
      </c>
      <c r="D111" s="124"/>
      <c r="E111" s="124"/>
      <c r="F111" s="124"/>
      <c r="G111" s="124"/>
      <c r="H111" s="125">
        <v>3680</v>
      </c>
      <c r="I111" s="124"/>
      <c r="J111" s="133">
        <f t="shared" si="1"/>
        <v>3680</v>
      </c>
    </row>
    <row r="112" spans="1:10" x14ac:dyDescent="0.25">
      <c r="A112" s="124" t="s">
        <v>1160</v>
      </c>
      <c r="B112" s="124" t="s">
        <v>212</v>
      </c>
      <c r="C112" s="124" t="s">
        <v>141</v>
      </c>
      <c r="D112" s="124"/>
      <c r="E112" s="124"/>
      <c r="F112" s="124"/>
      <c r="G112" s="124"/>
      <c r="H112" s="125">
        <v>5200</v>
      </c>
      <c r="I112" s="124"/>
      <c r="J112" s="133">
        <f t="shared" si="1"/>
        <v>5200</v>
      </c>
    </row>
    <row r="113" spans="1:10" x14ac:dyDescent="0.25">
      <c r="A113" s="124" t="s">
        <v>1146</v>
      </c>
      <c r="B113" s="124" t="s">
        <v>217</v>
      </c>
      <c r="C113" s="124" t="s">
        <v>407</v>
      </c>
      <c r="D113" s="124"/>
      <c r="E113" s="124"/>
      <c r="F113" s="124"/>
      <c r="G113" s="124"/>
      <c r="H113" s="125">
        <v>8898.56</v>
      </c>
      <c r="I113" s="124"/>
      <c r="J113" s="133">
        <f t="shared" si="1"/>
        <v>8898.56</v>
      </c>
    </row>
    <row r="114" spans="1:10" x14ac:dyDescent="0.25">
      <c r="A114" s="124" t="s">
        <v>1003</v>
      </c>
      <c r="B114" s="124" t="s">
        <v>1004</v>
      </c>
      <c r="C114" s="124" t="s">
        <v>789</v>
      </c>
      <c r="D114" s="125">
        <v>4000</v>
      </c>
      <c r="E114" s="124"/>
      <c r="F114" s="124"/>
      <c r="G114" s="124"/>
      <c r="H114" s="124"/>
      <c r="I114" s="124"/>
      <c r="J114" s="133">
        <f t="shared" si="1"/>
        <v>4000</v>
      </c>
    </row>
    <row r="115" spans="1:10" x14ac:dyDescent="0.25">
      <c r="A115" s="124" t="s">
        <v>1154</v>
      </c>
      <c r="B115" s="124" t="s">
        <v>818</v>
      </c>
      <c r="C115" s="124" t="s">
        <v>819</v>
      </c>
      <c r="D115" s="124"/>
      <c r="E115" s="124"/>
      <c r="F115" s="124"/>
      <c r="G115" s="124"/>
      <c r="H115" s="125">
        <v>4800</v>
      </c>
      <c r="I115" s="124"/>
      <c r="J115" s="133">
        <f t="shared" si="1"/>
        <v>4800</v>
      </c>
    </row>
    <row r="116" spans="1:10" x14ac:dyDescent="0.25">
      <c r="A116" s="124" t="s">
        <v>1025</v>
      </c>
      <c r="B116" s="124" t="s">
        <v>221</v>
      </c>
      <c r="C116" s="124" t="s">
        <v>407</v>
      </c>
      <c r="D116" s="125">
        <v>4000</v>
      </c>
      <c r="E116" s="124"/>
      <c r="F116" s="124"/>
      <c r="G116" s="124"/>
      <c r="H116" s="124"/>
      <c r="I116" s="124"/>
      <c r="J116" s="133">
        <f t="shared" si="1"/>
        <v>4000</v>
      </c>
    </row>
    <row r="117" spans="1:10" x14ac:dyDescent="0.25">
      <c r="A117" s="124" t="s">
        <v>1025</v>
      </c>
      <c r="B117" s="124" t="s">
        <v>221</v>
      </c>
      <c r="C117" s="124" t="s">
        <v>407</v>
      </c>
      <c r="D117" s="124"/>
      <c r="E117" s="125">
        <v>4000</v>
      </c>
      <c r="F117" s="125"/>
      <c r="G117" s="125"/>
      <c r="H117" s="125"/>
      <c r="I117" s="124"/>
      <c r="J117" s="133">
        <f t="shared" si="1"/>
        <v>4000</v>
      </c>
    </row>
    <row r="118" spans="1:10" x14ac:dyDescent="0.25">
      <c r="A118" s="124" t="s">
        <v>1134</v>
      </c>
      <c r="B118" s="124" t="s">
        <v>223</v>
      </c>
      <c r="C118" s="124" t="s">
        <v>577</v>
      </c>
      <c r="D118" s="124"/>
      <c r="E118" s="124"/>
      <c r="F118" s="124"/>
      <c r="G118" s="124"/>
      <c r="H118" s="125">
        <v>7360</v>
      </c>
      <c r="I118" s="124"/>
      <c r="J118" s="133">
        <f t="shared" si="1"/>
        <v>7360</v>
      </c>
    </row>
    <row r="119" spans="1:10" x14ac:dyDescent="0.25">
      <c r="A119" s="124" t="s">
        <v>1118</v>
      </c>
      <c r="B119" s="124" t="s">
        <v>829</v>
      </c>
      <c r="C119" s="124" t="s">
        <v>1119</v>
      </c>
      <c r="D119" s="124"/>
      <c r="E119" s="124"/>
      <c r="F119" s="124"/>
      <c r="G119" s="124"/>
      <c r="H119" s="125">
        <v>4480</v>
      </c>
      <c r="I119" s="124"/>
      <c r="J119" s="133">
        <f t="shared" si="1"/>
        <v>4480</v>
      </c>
    </row>
    <row r="120" spans="1:10" x14ac:dyDescent="0.25">
      <c r="A120" s="124" t="s">
        <v>1137</v>
      </c>
      <c r="B120" s="124" t="s">
        <v>839</v>
      </c>
      <c r="C120" s="124" t="s">
        <v>1138</v>
      </c>
      <c r="D120" s="124"/>
      <c r="E120" s="124"/>
      <c r="F120" s="124"/>
      <c r="G120" s="124"/>
      <c r="H120" s="125">
        <v>6480</v>
      </c>
      <c r="I120" s="124"/>
      <c r="J120" s="133">
        <f t="shared" si="1"/>
        <v>6480</v>
      </c>
    </row>
    <row r="121" spans="1:10" x14ac:dyDescent="0.25">
      <c r="A121" s="124" t="s">
        <v>391</v>
      </c>
      <c r="B121" s="124" t="s">
        <v>150</v>
      </c>
      <c r="C121" s="124" t="s">
        <v>407</v>
      </c>
      <c r="D121" s="124"/>
      <c r="E121" s="124"/>
      <c r="F121" s="124"/>
      <c r="G121" s="124"/>
      <c r="H121" s="125">
        <v>4480</v>
      </c>
      <c r="I121" s="124"/>
      <c r="J121" s="133">
        <f t="shared" si="1"/>
        <v>4480</v>
      </c>
    </row>
    <row r="122" spans="1:10" x14ac:dyDescent="0.25">
      <c r="A122" s="124" t="s">
        <v>1115</v>
      </c>
      <c r="B122" s="124" t="s">
        <v>150</v>
      </c>
      <c r="C122" s="124" t="s">
        <v>407</v>
      </c>
      <c r="D122" s="124"/>
      <c r="E122" s="124"/>
      <c r="F122" s="124"/>
      <c r="G122" s="124"/>
      <c r="H122" s="125">
        <v>4480</v>
      </c>
      <c r="I122" s="124"/>
      <c r="J122" s="133">
        <f t="shared" si="1"/>
        <v>4480</v>
      </c>
    </row>
    <row r="123" spans="1:10" x14ac:dyDescent="0.25">
      <c r="A123" s="124" t="s">
        <v>1114</v>
      </c>
      <c r="B123" s="124" t="s">
        <v>150</v>
      </c>
      <c r="C123" s="124" t="s">
        <v>407</v>
      </c>
      <c r="D123" s="124"/>
      <c r="E123" s="124"/>
      <c r="F123" s="124"/>
      <c r="G123" s="124"/>
      <c r="H123" s="125">
        <v>4480</v>
      </c>
      <c r="I123" s="124"/>
      <c r="J123" s="133">
        <f t="shared" si="1"/>
        <v>4480</v>
      </c>
    </row>
    <row r="124" spans="1:10" x14ac:dyDescent="0.25">
      <c r="A124" s="124" t="s">
        <v>399</v>
      </c>
      <c r="B124" s="124" t="s">
        <v>150</v>
      </c>
      <c r="C124" s="124" t="s">
        <v>407</v>
      </c>
      <c r="D124" s="124"/>
      <c r="E124" s="124"/>
      <c r="F124" s="124"/>
      <c r="G124" s="124"/>
      <c r="H124" s="125">
        <v>4480</v>
      </c>
      <c r="I124" s="124"/>
      <c r="J124" s="133">
        <f t="shared" si="1"/>
        <v>4480</v>
      </c>
    </row>
    <row r="125" spans="1:10" x14ac:dyDescent="0.25">
      <c r="A125" s="124" t="s">
        <v>1157</v>
      </c>
      <c r="B125" s="124" t="s">
        <v>812</v>
      </c>
      <c r="C125" s="124" t="s">
        <v>481</v>
      </c>
      <c r="D125" s="124"/>
      <c r="E125" s="124"/>
      <c r="F125" s="124"/>
      <c r="G125" s="124"/>
      <c r="H125" s="125">
        <v>8320</v>
      </c>
      <c r="I125" s="124"/>
      <c r="J125" s="133">
        <f t="shared" si="1"/>
        <v>8320</v>
      </c>
    </row>
    <row r="126" spans="1:10" x14ac:dyDescent="0.25">
      <c r="A126" s="124" t="s">
        <v>1121</v>
      </c>
      <c r="B126" s="124" t="s">
        <v>914</v>
      </c>
      <c r="C126" s="124" t="s">
        <v>407</v>
      </c>
      <c r="D126" s="124"/>
      <c r="E126" s="124"/>
      <c r="F126" s="124"/>
      <c r="G126" s="124"/>
      <c r="H126" s="125">
        <v>9411.77</v>
      </c>
      <c r="I126" s="124"/>
      <c r="J126" s="133">
        <f t="shared" si="1"/>
        <v>9411.77</v>
      </c>
    </row>
    <row r="127" spans="1:10" x14ac:dyDescent="0.25">
      <c r="A127" s="124" t="s">
        <v>1059</v>
      </c>
      <c r="B127" s="124" t="s">
        <v>1060</v>
      </c>
      <c r="C127" s="124" t="s">
        <v>407</v>
      </c>
      <c r="D127" s="125">
        <v>4000</v>
      </c>
      <c r="E127" s="124"/>
      <c r="F127" s="124"/>
      <c r="G127" s="124"/>
      <c r="H127" s="124"/>
      <c r="I127" s="124"/>
      <c r="J127" s="133">
        <f t="shared" si="1"/>
        <v>4000</v>
      </c>
    </row>
    <row r="128" spans="1:10" x14ac:dyDescent="0.25">
      <c r="A128" s="124" t="s">
        <v>1058</v>
      </c>
      <c r="B128" s="124" t="s">
        <v>227</v>
      </c>
      <c r="C128" s="124" t="s">
        <v>407</v>
      </c>
      <c r="D128" s="125">
        <v>4000</v>
      </c>
      <c r="E128" s="124"/>
      <c r="F128" s="124"/>
      <c r="G128" s="124"/>
      <c r="H128" s="124"/>
      <c r="I128" s="124"/>
      <c r="J128" s="133">
        <f t="shared" si="1"/>
        <v>4000</v>
      </c>
    </row>
    <row r="129" spans="1:10" x14ac:dyDescent="0.25">
      <c r="A129" s="124" t="s">
        <v>1081</v>
      </c>
      <c r="B129" s="124" t="s">
        <v>227</v>
      </c>
      <c r="C129" s="124" t="s">
        <v>407</v>
      </c>
      <c r="D129" s="124"/>
      <c r="E129" s="125">
        <v>1900</v>
      </c>
      <c r="F129" s="125"/>
      <c r="G129" s="125"/>
      <c r="H129" s="125"/>
      <c r="I129" s="124"/>
      <c r="J129" s="133">
        <f t="shared" si="1"/>
        <v>1900</v>
      </c>
    </row>
    <row r="130" spans="1:10" x14ac:dyDescent="0.25">
      <c r="A130" s="124" t="s">
        <v>1123</v>
      </c>
      <c r="B130" s="124" t="s">
        <v>1124</v>
      </c>
      <c r="C130" s="124" t="s">
        <v>1125</v>
      </c>
      <c r="D130" s="124"/>
      <c r="E130" s="124"/>
      <c r="F130" s="124"/>
      <c r="G130" s="124"/>
      <c r="H130" s="125">
        <v>3840</v>
      </c>
      <c r="I130" s="124"/>
      <c r="J130" s="133">
        <f t="shared" si="1"/>
        <v>3840</v>
      </c>
    </row>
    <row r="131" spans="1:10" x14ac:dyDescent="0.25">
      <c r="A131" s="124" t="s">
        <v>1012</v>
      </c>
      <c r="B131" s="124" t="s">
        <v>914</v>
      </c>
      <c r="C131" s="124" t="s">
        <v>407</v>
      </c>
      <c r="D131" s="125">
        <v>8000</v>
      </c>
      <c r="E131" s="124"/>
      <c r="F131" s="124"/>
      <c r="G131" s="124"/>
      <c r="H131" s="124"/>
      <c r="I131" s="124"/>
      <c r="J131" s="133">
        <f t="shared" si="1"/>
        <v>8000</v>
      </c>
    </row>
    <row r="132" spans="1:10" x14ac:dyDescent="0.25">
      <c r="A132" s="124" t="s">
        <v>1012</v>
      </c>
      <c r="B132" s="124" t="s">
        <v>914</v>
      </c>
      <c r="C132" s="124" t="s">
        <v>407</v>
      </c>
      <c r="D132" s="124"/>
      <c r="E132" s="125">
        <v>4000</v>
      </c>
      <c r="F132" s="125"/>
      <c r="G132" s="125"/>
      <c r="H132" s="125"/>
      <c r="I132" s="124"/>
      <c r="J132" s="133">
        <f t="shared" si="1"/>
        <v>4000</v>
      </c>
    </row>
    <row r="133" spans="1:10" x14ac:dyDescent="0.25">
      <c r="A133" s="124" t="s">
        <v>1061</v>
      </c>
      <c r="B133" s="124" t="s">
        <v>227</v>
      </c>
      <c r="C133" s="124" t="s">
        <v>1062</v>
      </c>
      <c r="D133" s="125">
        <v>4000</v>
      </c>
      <c r="E133" s="124"/>
      <c r="F133" s="124"/>
      <c r="G133" s="124"/>
      <c r="H133" s="124"/>
      <c r="I133" s="124"/>
      <c r="J133" s="133">
        <f t="shared" ref="J133:J182" si="2">SUM(D133:I133)</f>
        <v>4000</v>
      </c>
    </row>
    <row r="134" spans="1:10" x14ac:dyDescent="0.25">
      <c r="A134" s="124" t="s">
        <v>1066</v>
      </c>
      <c r="B134" s="124" t="s">
        <v>227</v>
      </c>
      <c r="C134" s="124" t="s">
        <v>407</v>
      </c>
      <c r="D134" s="125">
        <v>4000</v>
      </c>
      <c r="E134" s="124"/>
      <c r="F134" s="124"/>
      <c r="G134" s="124"/>
      <c r="H134" s="124"/>
      <c r="I134" s="124"/>
      <c r="J134" s="133">
        <f t="shared" si="2"/>
        <v>4000</v>
      </c>
    </row>
    <row r="135" spans="1:10" x14ac:dyDescent="0.25">
      <c r="A135" s="124" t="s">
        <v>1153</v>
      </c>
      <c r="B135" s="124" t="s">
        <v>810</v>
      </c>
      <c r="C135" s="124" t="s">
        <v>450</v>
      </c>
      <c r="D135" s="124"/>
      <c r="E135" s="124"/>
      <c r="F135" s="124"/>
      <c r="G135" s="124"/>
      <c r="H135" s="125">
        <v>12789.28</v>
      </c>
      <c r="I135" s="124"/>
      <c r="J135" s="133">
        <f t="shared" si="2"/>
        <v>12789.28</v>
      </c>
    </row>
    <row r="136" spans="1:10" x14ac:dyDescent="0.25">
      <c r="A136" s="124" t="s">
        <v>228</v>
      </c>
      <c r="B136" s="124" t="s">
        <v>229</v>
      </c>
      <c r="C136" s="124" t="s">
        <v>407</v>
      </c>
      <c r="D136" s="124"/>
      <c r="E136" s="124"/>
      <c r="F136" s="124"/>
      <c r="G136" s="124"/>
      <c r="H136" s="125">
        <v>16000</v>
      </c>
      <c r="I136" s="124"/>
      <c r="J136" s="133">
        <f t="shared" si="2"/>
        <v>16000</v>
      </c>
    </row>
    <row r="137" spans="1:10" x14ac:dyDescent="0.25">
      <c r="A137" s="124" t="s">
        <v>1026</v>
      </c>
      <c r="B137" s="124" t="s">
        <v>1027</v>
      </c>
      <c r="C137" s="124" t="s">
        <v>407</v>
      </c>
      <c r="D137" s="125">
        <v>4000</v>
      </c>
      <c r="E137" s="124"/>
      <c r="F137" s="124"/>
      <c r="G137" s="124"/>
      <c r="H137" s="124"/>
      <c r="I137" s="124"/>
      <c r="J137" s="133">
        <f t="shared" si="2"/>
        <v>4000</v>
      </c>
    </row>
    <row r="138" spans="1:10" x14ac:dyDescent="0.25">
      <c r="A138" s="124" t="s">
        <v>1026</v>
      </c>
      <c r="B138" s="124" t="s">
        <v>1027</v>
      </c>
      <c r="C138" s="124" t="s">
        <v>407</v>
      </c>
      <c r="D138" s="124"/>
      <c r="E138" s="125">
        <v>3000</v>
      </c>
      <c r="F138" s="125"/>
      <c r="G138" s="125"/>
      <c r="H138" s="125"/>
      <c r="I138" s="124"/>
      <c r="J138" s="133">
        <f t="shared" si="2"/>
        <v>3000</v>
      </c>
    </row>
    <row r="139" spans="1:10" x14ac:dyDescent="0.25">
      <c r="A139" s="124" t="s">
        <v>1117</v>
      </c>
      <c r="B139" s="124" t="s">
        <v>280</v>
      </c>
      <c r="C139" s="124" t="s">
        <v>407</v>
      </c>
      <c r="D139" s="124"/>
      <c r="E139" s="124"/>
      <c r="F139" s="124"/>
      <c r="G139" s="124"/>
      <c r="H139" s="125">
        <v>7632</v>
      </c>
      <c r="I139" s="124"/>
      <c r="J139" s="133">
        <f t="shared" si="2"/>
        <v>7632</v>
      </c>
    </row>
    <row r="140" spans="1:10" x14ac:dyDescent="0.25">
      <c r="A140" s="124" t="s">
        <v>1136</v>
      </c>
      <c r="B140" s="124" t="s">
        <v>833</v>
      </c>
      <c r="C140" s="124" t="s">
        <v>834</v>
      </c>
      <c r="D140" s="124"/>
      <c r="E140" s="124"/>
      <c r="F140" s="124"/>
      <c r="G140" s="124"/>
      <c r="H140" s="125">
        <v>6343.75</v>
      </c>
      <c r="I140" s="124"/>
      <c r="J140" s="133">
        <f t="shared" si="2"/>
        <v>6343.75</v>
      </c>
    </row>
    <row r="141" spans="1:10" x14ac:dyDescent="0.25">
      <c r="A141" s="124" t="s">
        <v>1135</v>
      </c>
      <c r="B141" s="124" t="s">
        <v>231</v>
      </c>
      <c r="C141" s="124" t="s">
        <v>411</v>
      </c>
      <c r="D141" s="124"/>
      <c r="E141" s="124"/>
      <c r="F141" s="124"/>
      <c r="G141" s="124"/>
      <c r="H141" s="125">
        <v>5044.4799999999996</v>
      </c>
      <c r="I141" s="124"/>
      <c r="J141" s="133">
        <f t="shared" si="2"/>
        <v>5044.4799999999996</v>
      </c>
    </row>
    <row r="142" spans="1:10" x14ac:dyDescent="0.25">
      <c r="A142" s="124" t="s">
        <v>56</v>
      </c>
      <c r="B142" s="124" t="s">
        <v>57</v>
      </c>
      <c r="C142" s="124" t="s">
        <v>333</v>
      </c>
      <c r="D142" s="125">
        <v>3000</v>
      </c>
      <c r="E142" s="124"/>
      <c r="F142" s="124"/>
      <c r="G142" s="124"/>
      <c r="H142" s="124"/>
      <c r="I142" s="124"/>
      <c r="J142" s="133">
        <f t="shared" si="2"/>
        <v>3000</v>
      </c>
    </row>
    <row r="143" spans="1:10" x14ac:dyDescent="0.25">
      <c r="A143" s="124" t="s">
        <v>56</v>
      </c>
      <c r="B143" s="124" t="s">
        <v>57</v>
      </c>
      <c r="C143" s="124" t="s">
        <v>333</v>
      </c>
      <c r="D143" s="124"/>
      <c r="E143" s="125">
        <v>5696</v>
      </c>
      <c r="F143" s="125"/>
      <c r="G143" s="125"/>
      <c r="H143" s="125"/>
      <c r="I143" s="124"/>
      <c r="J143" s="133">
        <f t="shared" si="2"/>
        <v>5696</v>
      </c>
    </row>
    <row r="144" spans="1:10" x14ac:dyDescent="0.25">
      <c r="A144" s="124" t="s">
        <v>56</v>
      </c>
      <c r="B144" s="124" t="s">
        <v>57</v>
      </c>
      <c r="C144" s="124" t="s">
        <v>333</v>
      </c>
      <c r="D144" s="124"/>
      <c r="E144" s="124"/>
      <c r="F144" s="124"/>
      <c r="G144" s="124"/>
      <c r="H144" s="125">
        <v>4032</v>
      </c>
      <c r="I144" s="124"/>
      <c r="J144" s="133">
        <f t="shared" si="2"/>
        <v>4032</v>
      </c>
    </row>
    <row r="145" spans="1:10" x14ac:dyDescent="0.25">
      <c r="A145" s="124" t="s">
        <v>1092</v>
      </c>
      <c r="B145" s="124" t="s">
        <v>739</v>
      </c>
      <c r="C145" s="124" t="s">
        <v>369</v>
      </c>
      <c r="D145" s="124"/>
      <c r="E145" s="125">
        <v>1500</v>
      </c>
      <c r="F145" s="125"/>
      <c r="G145" s="125"/>
      <c r="H145" s="125"/>
      <c r="I145" s="124"/>
      <c r="J145" s="133">
        <f t="shared" si="2"/>
        <v>1500</v>
      </c>
    </row>
    <row r="146" spans="1:10" x14ac:dyDescent="0.25">
      <c r="A146" s="124" t="s">
        <v>981</v>
      </c>
      <c r="B146" s="124" t="s">
        <v>739</v>
      </c>
      <c r="C146" s="124" t="s">
        <v>369</v>
      </c>
      <c r="D146" s="125">
        <v>3000</v>
      </c>
      <c r="E146" s="124"/>
      <c r="F146" s="124"/>
      <c r="G146" s="124"/>
      <c r="H146" s="124"/>
      <c r="I146" s="124"/>
      <c r="J146" s="133">
        <f t="shared" si="2"/>
        <v>3000</v>
      </c>
    </row>
    <row r="147" spans="1:10" x14ac:dyDescent="0.25">
      <c r="A147" s="124" t="s">
        <v>1127</v>
      </c>
      <c r="B147" s="124" t="s">
        <v>386</v>
      </c>
      <c r="C147" s="124" t="s">
        <v>478</v>
      </c>
      <c r="D147" s="124"/>
      <c r="E147" s="124"/>
      <c r="F147" s="124"/>
      <c r="G147" s="124"/>
      <c r="H147" s="125">
        <v>7680</v>
      </c>
      <c r="I147" s="124"/>
      <c r="J147" s="133">
        <f t="shared" si="2"/>
        <v>7680</v>
      </c>
    </row>
    <row r="148" spans="1:10" x14ac:dyDescent="0.25">
      <c r="A148" s="124" t="s">
        <v>992</v>
      </c>
      <c r="B148" s="124" t="s">
        <v>256</v>
      </c>
      <c r="C148" s="124" t="s">
        <v>407</v>
      </c>
      <c r="D148" s="125">
        <v>150000</v>
      </c>
      <c r="E148" s="124"/>
      <c r="F148" s="124"/>
      <c r="G148" s="124"/>
      <c r="H148" s="124"/>
      <c r="I148" s="124"/>
      <c r="J148" s="133">
        <f t="shared" si="2"/>
        <v>150000</v>
      </c>
    </row>
    <row r="149" spans="1:10" x14ac:dyDescent="0.25">
      <c r="A149" s="124" t="s">
        <v>992</v>
      </c>
      <c r="B149" s="124" t="s">
        <v>256</v>
      </c>
      <c r="C149" s="124" t="s">
        <v>407</v>
      </c>
      <c r="D149" s="124"/>
      <c r="E149" s="125">
        <v>73743</v>
      </c>
      <c r="F149" s="125"/>
      <c r="G149" s="125"/>
      <c r="H149" s="125"/>
      <c r="I149" s="124"/>
      <c r="J149" s="133">
        <f t="shared" si="2"/>
        <v>73743</v>
      </c>
    </row>
    <row r="150" spans="1:10" x14ac:dyDescent="0.25">
      <c r="A150" s="124" t="s">
        <v>1087</v>
      </c>
      <c r="B150" s="124" t="s">
        <v>256</v>
      </c>
      <c r="C150" s="124" t="s">
        <v>407</v>
      </c>
      <c r="D150" s="124"/>
      <c r="E150" s="125">
        <v>3000</v>
      </c>
      <c r="F150" s="125"/>
      <c r="G150" s="125"/>
      <c r="H150" s="125"/>
      <c r="I150" s="124"/>
      <c r="J150" s="133">
        <f t="shared" si="2"/>
        <v>3000</v>
      </c>
    </row>
    <row r="151" spans="1:10" x14ac:dyDescent="0.25">
      <c r="A151" s="124" t="s">
        <v>998</v>
      </c>
      <c r="B151" s="124" t="s">
        <v>540</v>
      </c>
      <c r="C151" s="124" t="s">
        <v>407</v>
      </c>
      <c r="D151" s="125">
        <v>5000</v>
      </c>
      <c r="E151" s="124"/>
      <c r="F151" s="124"/>
      <c r="G151" s="124"/>
      <c r="H151" s="124"/>
      <c r="I151" s="124"/>
      <c r="J151" s="133">
        <f t="shared" si="2"/>
        <v>5000</v>
      </c>
    </row>
    <row r="152" spans="1:10" x14ac:dyDescent="0.25">
      <c r="A152" s="124" t="s">
        <v>1072</v>
      </c>
      <c r="B152" s="124" t="s">
        <v>874</v>
      </c>
      <c r="C152" s="124" t="s">
        <v>500</v>
      </c>
      <c r="D152" s="125">
        <v>1494</v>
      </c>
      <c r="E152" s="124"/>
      <c r="F152" s="124"/>
      <c r="G152" s="124"/>
      <c r="H152" s="124"/>
      <c r="I152" s="124"/>
      <c r="J152" s="133">
        <f t="shared" si="2"/>
        <v>1494</v>
      </c>
    </row>
    <row r="153" spans="1:10" x14ac:dyDescent="0.25">
      <c r="A153" s="124" t="s">
        <v>1063</v>
      </c>
      <c r="B153" s="124" t="s">
        <v>1064</v>
      </c>
      <c r="C153" s="124" t="s">
        <v>1065</v>
      </c>
      <c r="D153" s="125">
        <v>5000</v>
      </c>
      <c r="E153" s="124"/>
      <c r="F153" s="124"/>
      <c r="G153" s="124"/>
      <c r="H153" s="124"/>
      <c r="I153" s="124"/>
      <c r="J153" s="133">
        <f t="shared" si="2"/>
        <v>5000</v>
      </c>
    </row>
    <row r="154" spans="1:10" x14ac:dyDescent="0.25">
      <c r="A154" s="124" t="s">
        <v>977</v>
      </c>
      <c r="B154" s="124" t="s">
        <v>52</v>
      </c>
      <c r="C154" s="124" t="s">
        <v>407</v>
      </c>
      <c r="D154" s="125">
        <v>4000</v>
      </c>
      <c r="E154" s="124"/>
      <c r="F154" s="124"/>
      <c r="G154" s="124"/>
      <c r="H154" s="124"/>
      <c r="I154" s="124"/>
      <c r="J154" s="133">
        <f t="shared" si="2"/>
        <v>4000</v>
      </c>
    </row>
    <row r="155" spans="1:10" x14ac:dyDescent="0.25">
      <c r="A155" s="124" t="s">
        <v>1034</v>
      </c>
      <c r="B155" s="124" t="s">
        <v>108</v>
      </c>
      <c r="C155" s="124" t="s">
        <v>407</v>
      </c>
      <c r="D155" s="125">
        <v>8000</v>
      </c>
      <c r="E155" s="124"/>
      <c r="F155" s="124"/>
      <c r="G155" s="124"/>
      <c r="H155" s="124"/>
      <c r="I155" s="124"/>
      <c r="J155" s="133">
        <f t="shared" si="2"/>
        <v>8000</v>
      </c>
    </row>
    <row r="156" spans="1:10" x14ac:dyDescent="0.25">
      <c r="A156" s="124" t="s">
        <v>1037</v>
      </c>
      <c r="B156" s="124" t="s">
        <v>724</v>
      </c>
      <c r="C156" s="124" t="s">
        <v>330</v>
      </c>
      <c r="D156" s="125">
        <v>5000</v>
      </c>
      <c r="E156" s="124"/>
      <c r="F156" s="124"/>
      <c r="G156" s="124"/>
      <c r="H156" s="124"/>
      <c r="I156" s="124"/>
      <c r="J156" s="133">
        <f t="shared" si="2"/>
        <v>5000</v>
      </c>
    </row>
    <row r="157" spans="1:10" x14ac:dyDescent="0.25">
      <c r="A157" s="124" t="s">
        <v>1020</v>
      </c>
      <c r="B157" s="124" t="s">
        <v>1021</v>
      </c>
      <c r="C157" s="124" t="s">
        <v>330</v>
      </c>
      <c r="D157" s="125">
        <v>4000</v>
      </c>
      <c r="E157" s="124"/>
      <c r="F157" s="124"/>
      <c r="G157" s="124"/>
      <c r="H157" s="124"/>
      <c r="I157" s="124"/>
      <c r="J157" s="133">
        <f t="shared" si="2"/>
        <v>4000</v>
      </c>
    </row>
    <row r="158" spans="1:10" x14ac:dyDescent="0.25">
      <c r="A158" s="124" t="s">
        <v>1067</v>
      </c>
      <c r="B158" s="124" t="s">
        <v>1068</v>
      </c>
      <c r="C158" s="124" t="s">
        <v>834</v>
      </c>
      <c r="D158" s="125">
        <v>4000</v>
      </c>
      <c r="E158" s="124"/>
      <c r="F158" s="124"/>
      <c r="G158" s="124"/>
      <c r="H158" s="124"/>
      <c r="I158" s="124"/>
      <c r="J158" s="133">
        <f t="shared" si="2"/>
        <v>4000</v>
      </c>
    </row>
    <row r="159" spans="1:10" x14ac:dyDescent="0.25">
      <c r="A159" s="124" t="s">
        <v>1082</v>
      </c>
      <c r="B159" s="124" t="s">
        <v>116</v>
      </c>
      <c r="C159" s="124" t="s">
        <v>407</v>
      </c>
      <c r="D159" s="124"/>
      <c r="E159" s="125">
        <v>8000</v>
      </c>
      <c r="F159" s="125"/>
      <c r="G159" s="125"/>
      <c r="H159" s="125"/>
      <c r="I159" s="124"/>
      <c r="J159" s="133">
        <f t="shared" si="2"/>
        <v>8000</v>
      </c>
    </row>
    <row r="160" spans="1:10" x14ac:dyDescent="0.25">
      <c r="A160" s="124" t="s">
        <v>1014</v>
      </c>
      <c r="B160" s="124" t="s">
        <v>116</v>
      </c>
      <c r="C160" s="124" t="s">
        <v>407</v>
      </c>
      <c r="D160" s="125">
        <v>8000</v>
      </c>
      <c r="E160" s="124"/>
      <c r="F160" s="124"/>
      <c r="G160" s="124"/>
      <c r="H160" s="124"/>
      <c r="I160" s="124"/>
      <c r="J160" s="133">
        <f t="shared" si="2"/>
        <v>8000</v>
      </c>
    </row>
    <row r="161" spans="1:10" x14ac:dyDescent="0.25">
      <c r="A161" s="124" t="s">
        <v>1056</v>
      </c>
      <c r="B161" s="124" t="s">
        <v>1057</v>
      </c>
      <c r="C161" s="124" t="s">
        <v>207</v>
      </c>
      <c r="D161" s="125">
        <v>560</v>
      </c>
      <c r="E161" s="124"/>
      <c r="F161" s="124"/>
      <c r="G161" s="124"/>
      <c r="H161" s="124"/>
      <c r="I161" s="124"/>
      <c r="J161" s="133">
        <f t="shared" si="2"/>
        <v>560</v>
      </c>
    </row>
    <row r="162" spans="1:10" x14ac:dyDescent="0.25">
      <c r="A162" s="124" t="s">
        <v>1090</v>
      </c>
      <c r="B162" s="124" t="s">
        <v>1091</v>
      </c>
      <c r="C162" s="124" t="s">
        <v>473</v>
      </c>
      <c r="D162" s="124"/>
      <c r="E162" s="125">
        <v>1500</v>
      </c>
      <c r="F162" s="125"/>
      <c r="G162" s="125"/>
      <c r="H162" s="125"/>
      <c r="I162" s="124"/>
      <c r="J162" s="133">
        <f t="shared" si="2"/>
        <v>1500</v>
      </c>
    </row>
    <row r="163" spans="1:10" x14ac:dyDescent="0.25">
      <c r="A163" s="124" t="s">
        <v>440</v>
      </c>
      <c r="B163" s="124" t="s">
        <v>441</v>
      </c>
      <c r="C163" s="124" t="s">
        <v>330</v>
      </c>
      <c r="D163" s="125">
        <v>4000</v>
      </c>
      <c r="E163" s="124"/>
      <c r="F163" s="124"/>
      <c r="G163" s="124"/>
      <c r="H163" s="124"/>
      <c r="I163" s="124"/>
      <c r="J163" s="133">
        <f t="shared" si="2"/>
        <v>4000</v>
      </c>
    </row>
    <row r="164" spans="1:10" x14ac:dyDescent="0.25">
      <c r="A164" s="124" t="s">
        <v>440</v>
      </c>
      <c r="B164" s="124" t="s">
        <v>441</v>
      </c>
      <c r="C164" s="124" t="s">
        <v>330</v>
      </c>
      <c r="D164" s="124"/>
      <c r="E164" s="125">
        <v>4000</v>
      </c>
      <c r="F164" s="125"/>
      <c r="G164" s="125"/>
      <c r="H164" s="125"/>
      <c r="I164" s="124"/>
      <c r="J164" s="133">
        <f t="shared" si="2"/>
        <v>4000</v>
      </c>
    </row>
    <row r="165" spans="1:10" x14ac:dyDescent="0.25">
      <c r="A165" s="124" t="s">
        <v>1088</v>
      </c>
      <c r="B165" s="124" t="s">
        <v>1064</v>
      </c>
      <c r="C165" s="124" t="s">
        <v>1065</v>
      </c>
      <c r="D165" s="124"/>
      <c r="E165" s="125">
        <v>5000</v>
      </c>
      <c r="F165" s="125"/>
      <c r="G165" s="125"/>
      <c r="H165" s="125"/>
      <c r="I165" s="124"/>
      <c r="J165" s="133">
        <f t="shared" si="2"/>
        <v>5000</v>
      </c>
    </row>
    <row r="166" spans="1:10" x14ac:dyDescent="0.25">
      <c r="A166" s="124" t="s">
        <v>770</v>
      </c>
      <c r="B166" s="124" t="s">
        <v>134</v>
      </c>
      <c r="C166" s="124" t="s">
        <v>448</v>
      </c>
      <c r="D166" s="125">
        <v>5000</v>
      </c>
      <c r="E166" s="124"/>
      <c r="F166" s="124"/>
      <c r="G166" s="124"/>
      <c r="H166" s="124"/>
      <c r="I166" s="124"/>
      <c r="J166" s="133">
        <f t="shared" si="2"/>
        <v>5000</v>
      </c>
    </row>
    <row r="167" spans="1:10" x14ac:dyDescent="0.25">
      <c r="A167" s="124" t="s">
        <v>1006</v>
      </c>
      <c r="B167" s="124" t="s">
        <v>1007</v>
      </c>
      <c r="C167" s="124" t="s">
        <v>474</v>
      </c>
      <c r="D167" s="125">
        <v>4000</v>
      </c>
      <c r="E167" s="124"/>
      <c r="F167" s="124"/>
      <c r="G167" s="124"/>
      <c r="H167" s="124"/>
      <c r="I167" s="124"/>
      <c r="J167" s="133">
        <f t="shared" si="2"/>
        <v>4000</v>
      </c>
    </row>
    <row r="168" spans="1:10" x14ac:dyDescent="0.25">
      <c r="A168" s="124" t="s">
        <v>999</v>
      </c>
      <c r="B168" s="124" t="s">
        <v>1000</v>
      </c>
      <c r="C168" s="124" t="s">
        <v>1001</v>
      </c>
      <c r="D168" s="125">
        <v>2500</v>
      </c>
      <c r="E168" s="124"/>
      <c r="F168" s="124"/>
      <c r="G168" s="124"/>
      <c r="H168" s="124"/>
      <c r="I168" s="124"/>
      <c r="J168" s="133">
        <f t="shared" si="2"/>
        <v>2500</v>
      </c>
    </row>
    <row r="169" spans="1:10" x14ac:dyDescent="0.25">
      <c r="A169" s="124" t="s">
        <v>993</v>
      </c>
      <c r="B169" s="124" t="s">
        <v>267</v>
      </c>
      <c r="C169" s="124" t="s">
        <v>366</v>
      </c>
      <c r="D169" s="125">
        <v>6000</v>
      </c>
      <c r="E169" s="124"/>
      <c r="F169" s="124"/>
      <c r="G169" s="124"/>
      <c r="H169" s="124"/>
      <c r="I169" s="124"/>
      <c r="J169" s="133">
        <f t="shared" si="2"/>
        <v>6000</v>
      </c>
    </row>
    <row r="170" spans="1:10" x14ac:dyDescent="0.25">
      <c r="A170" s="124" t="s">
        <v>990</v>
      </c>
      <c r="B170" s="124" t="s">
        <v>991</v>
      </c>
      <c r="C170" s="124" t="s">
        <v>407</v>
      </c>
      <c r="D170" s="125">
        <v>200000</v>
      </c>
      <c r="E170" s="124"/>
      <c r="F170" s="124"/>
      <c r="G170" s="124"/>
      <c r="H170" s="124"/>
      <c r="I170" s="124"/>
      <c r="J170" s="133">
        <f t="shared" si="2"/>
        <v>200000</v>
      </c>
    </row>
    <row r="171" spans="1:10" x14ac:dyDescent="0.25">
      <c r="A171" s="124" t="s">
        <v>988</v>
      </c>
      <c r="B171" s="124" t="s">
        <v>989</v>
      </c>
      <c r="C171" s="124" t="s">
        <v>477</v>
      </c>
      <c r="D171" s="125">
        <v>5000</v>
      </c>
      <c r="E171" s="124"/>
      <c r="F171" s="124"/>
      <c r="G171" s="124"/>
      <c r="H171" s="124"/>
      <c r="I171" s="124"/>
      <c r="J171" s="133">
        <f t="shared" si="2"/>
        <v>5000</v>
      </c>
    </row>
    <row r="172" spans="1:10" x14ac:dyDescent="0.25">
      <c r="A172" s="124" t="s">
        <v>994</v>
      </c>
      <c r="B172" s="124" t="s">
        <v>265</v>
      </c>
      <c r="C172" s="124" t="s">
        <v>448</v>
      </c>
      <c r="D172" s="125">
        <v>4000</v>
      </c>
      <c r="E172" s="124"/>
      <c r="F172" s="124"/>
      <c r="G172" s="124"/>
      <c r="H172" s="124"/>
      <c r="I172" s="124"/>
      <c r="J172" s="133">
        <f t="shared" si="2"/>
        <v>4000</v>
      </c>
    </row>
    <row r="173" spans="1:10" x14ac:dyDescent="0.25">
      <c r="A173" s="124" t="s">
        <v>997</v>
      </c>
      <c r="B173" s="124" t="s">
        <v>260</v>
      </c>
      <c r="C173" s="124" t="s">
        <v>330</v>
      </c>
      <c r="D173" s="125">
        <v>8000</v>
      </c>
      <c r="E173" s="124"/>
      <c r="F173" s="124"/>
      <c r="G173" s="124"/>
      <c r="H173" s="124"/>
      <c r="I173" s="124"/>
      <c r="J173" s="133">
        <f t="shared" si="2"/>
        <v>8000</v>
      </c>
    </row>
    <row r="174" spans="1:10" x14ac:dyDescent="0.25">
      <c r="A174" s="124" t="s">
        <v>996</v>
      </c>
      <c r="B174" s="124" t="s">
        <v>269</v>
      </c>
      <c r="C174" s="124" t="s">
        <v>450</v>
      </c>
      <c r="D174" s="125">
        <v>8000</v>
      </c>
      <c r="E174" s="124"/>
      <c r="F174" s="124"/>
      <c r="G174" s="124"/>
      <c r="H174" s="124"/>
      <c r="I174" s="124"/>
      <c r="J174" s="133">
        <f t="shared" si="2"/>
        <v>8000</v>
      </c>
    </row>
    <row r="175" spans="1:10" x14ac:dyDescent="0.25">
      <c r="A175" s="124" t="s">
        <v>1031</v>
      </c>
      <c r="B175" s="124" t="s">
        <v>274</v>
      </c>
      <c r="C175" s="124" t="s">
        <v>407</v>
      </c>
      <c r="D175" s="125">
        <v>40000</v>
      </c>
      <c r="E175" s="124"/>
      <c r="F175" s="124"/>
      <c r="G175" s="124"/>
      <c r="H175" s="124"/>
      <c r="I175" s="124"/>
      <c r="J175" s="133">
        <f t="shared" si="2"/>
        <v>40000</v>
      </c>
    </row>
    <row r="176" spans="1:10" x14ac:dyDescent="0.25">
      <c r="A176" s="124" t="s">
        <v>995</v>
      </c>
      <c r="B176" s="124" t="s">
        <v>256</v>
      </c>
      <c r="C176" s="124" t="s">
        <v>407</v>
      </c>
      <c r="D176" s="125">
        <v>10000</v>
      </c>
      <c r="E176" s="124"/>
      <c r="F176" s="124"/>
      <c r="G176" s="124"/>
      <c r="H176" s="124"/>
      <c r="I176" s="124"/>
      <c r="J176" s="133">
        <f t="shared" si="2"/>
        <v>10000</v>
      </c>
    </row>
    <row r="177" spans="1:10" x14ac:dyDescent="0.25">
      <c r="A177" s="124" t="s">
        <v>1013</v>
      </c>
      <c r="B177" s="124" t="s">
        <v>460</v>
      </c>
      <c r="C177" s="124" t="s">
        <v>330</v>
      </c>
      <c r="D177" s="125">
        <v>12500</v>
      </c>
      <c r="E177" s="124"/>
      <c r="F177" s="124"/>
      <c r="G177" s="124"/>
      <c r="H177" s="124"/>
      <c r="I177" s="124"/>
      <c r="J177" s="133">
        <f t="shared" si="2"/>
        <v>12500</v>
      </c>
    </row>
    <row r="178" spans="1:10" x14ac:dyDescent="0.25">
      <c r="A178" s="124" t="s">
        <v>1043</v>
      </c>
      <c r="B178" s="124" t="s">
        <v>899</v>
      </c>
      <c r="C178" s="124" t="s">
        <v>330</v>
      </c>
      <c r="D178" s="125">
        <v>4000</v>
      </c>
      <c r="E178" s="124"/>
      <c r="F178" s="124"/>
      <c r="G178" s="124"/>
      <c r="H178" s="124"/>
      <c r="I178" s="124"/>
      <c r="J178" s="133">
        <f t="shared" si="2"/>
        <v>4000</v>
      </c>
    </row>
    <row r="179" spans="1:10" x14ac:dyDescent="0.25">
      <c r="A179" s="124" t="s">
        <v>1085</v>
      </c>
      <c r="B179" s="124" t="s">
        <v>1053</v>
      </c>
      <c r="C179" s="124" t="s">
        <v>1086</v>
      </c>
      <c r="D179" s="124"/>
      <c r="E179" s="125">
        <v>5000</v>
      </c>
      <c r="F179" s="125"/>
      <c r="G179" s="125"/>
      <c r="H179" s="125"/>
      <c r="I179" s="124"/>
      <c r="J179" s="133">
        <f t="shared" si="2"/>
        <v>5000</v>
      </c>
    </row>
    <row r="180" spans="1:10" x14ac:dyDescent="0.25">
      <c r="A180" s="124" t="s">
        <v>1052</v>
      </c>
      <c r="B180" s="124" t="s">
        <v>1053</v>
      </c>
      <c r="C180" s="124" t="s">
        <v>1054</v>
      </c>
      <c r="D180" s="125">
        <v>5000</v>
      </c>
      <c r="E180" s="124"/>
      <c r="F180" s="124"/>
      <c r="G180" s="124"/>
      <c r="H180" s="124"/>
      <c r="I180" s="124"/>
      <c r="J180" s="133">
        <f t="shared" si="2"/>
        <v>5000</v>
      </c>
    </row>
    <row r="181" spans="1:10" x14ac:dyDescent="0.25">
      <c r="A181" s="124" t="s">
        <v>276</v>
      </c>
      <c r="B181" s="124" t="s">
        <v>150</v>
      </c>
      <c r="C181" s="124" t="s">
        <v>407</v>
      </c>
      <c r="D181" s="125">
        <v>45000</v>
      </c>
      <c r="E181" s="124"/>
      <c r="F181" s="124"/>
      <c r="G181" s="124"/>
      <c r="H181" s="124"/>
      <c r="I181" s="124"/>
      <c r="J181" s="133">
        <f t="shared" si="2"/>
        <v>45000</v>
      </c>
    </row>
    <row r="182" spans="1:10" x14ac:dyDescent="0.25">
      <c r="A182" s="124" t="s">
        <v>276</v>
      </c>
      <c r="B182" s="124" t="s">
        <v>150</v>
      </c>
      <c r="C182" s="124" t="s">
        <v>407</v>
      </c>
      <c r="D182" s="124"/>
      <c r="E182" s="125">
        <v>45000</v>
      </c>
      <c r="F182" s="125"/>
      <c r="G182" s="125"/>
      <c r="H182" s="125"/>
      <c r="I182" s="124"/>
      <c r="J182" s="133">
        <f t="shared" si="2"/>
        <v>45000</v>
      </c>
    </row>
    <row r="183" spans="1:10" x14ac:dyDescent="0.25">
      <c r="A183" s="140" t="s">
        <v>484</v>
      </c>
      <c r="B183" s="140"/>
      <c r="C183" s="140"/>
      <c r="D183" s="132">
        <f>SUM(D4:D182)</f>
        <v>883654</v>
      </c>
      <c r="E183" s="132">
        <f t="shared" ref="E183:I183" si="3">SUM(E4:E182)</f>
        <v>246523</v>
      </c>
      <c r="F183" s="132">
        <f t="shared" si="3"/>
        <v>10000</v>
      </c>
      <c r="G183" s="132">
        <f t="shared" si="3"/>
        <v>100800</v>
      </c>
      <c r="H183" s="132">
        <f t="shared" si="3"/>
        <v>335392.78000000003</v>
      </c>
      <c r="I183" s="132">
        <f t="shared" si="3"/>
        <v>16856</v>
      </c>
    </row>
  </sheetData>
  <sortState xmlns:xlrd2="http://schemas.microsoft.com/office/spreadsheetml/2017/richdata2" ref="A4:I182">
    <sortCondition ref="A4:A182"/>
  </sortState>
  <mergeCells count="9">
    <mergeCell ref="A183:C183"/>
    <mergeCell ref="J1:J3"/>
    <mergeCell ref="D2:E2"/>
    <mergeCell ref="F2:I2"/>
    <mergeCell ref="F1:I1"/>
    <mergeCell ref="A1:A3"/>
    <mergeCell ref="B1:B3"/>
    <mergeCell ref="C1:C3"/>
    <mergeCell ref="D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1AE7-20E2-4DE1-86FB-C7DBB52C4CA7}">
  <dimension ref="A1:H231"/>
  <sheetViews>
    <sheetView tabSelected="1" zoomScale="80" zoomScaleNormal="8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sqref="A1:H3"/>
    </sheetView>
  </sheetViews>
  <sheetFormatPr defaultRowHeight="13.2" x14ac:dyDescent="0.25"/>
  <cols>
    <col min="1" max="1" width="87.21875" bestFit="1" customWidth="1"/>
    <col min="2" max="2" width="18.5546875" bestFit="1" customWidth="1"/>
    <col min="3" max="3" width="27.44140625" bestFit="1" customWidth="1"/>
    <col min="4" max="4" width="16.33203125" bestFit="1" customWidth="1"/>
    <col min="5" max="5" width="14.33203125" bestFit="1" customWidth="1"/>
    <col min="6" max="6" width="19.77734375" bestFit="1" customWidth="1"/>
    <col min="7" max="7" width="22.77734375" bestFit="1" customWidth="1"/>
    <col min="8" max="8" width="18.33203125" bestFit="1" customWidth="1"/>
  </cols>
  <sheetData>
    <row r="1" spans="1:8" ht="24.6" customHeight="1" x14ac:dyDescent="0.25">
      <c r="A1" s="114" t="s">
        <v>2</v>
      </c>
      <c r="B1" s="113" t="s">
        <v>3</v>
      </c>
      <c r="C1" s="115" t="s">
        <v>4</v>
      </c>
      <c r="D1" s="106" t="s">
        <v>5</v>
      </c>
      <c r="E1" s="121"/>
      <c r="F1" s="123" t="s">
        <v>6</v>
      </c>
      <c r="G1" s="123"/>
      <c r="H1" s="126" t="s">
        <v>8</v>
      </c>
    </row>
    <row r="2" spans="1:8" ht="37.799999999999997" customHeight="1" x14ac:dyDescent="0.25">
      <c r="A2" s="114"/>
      <c r="B2" s="113"/>
      <c r="C2" s="115"/>
      <c r="D2" s="106" t="s">
        <v>9</v>
      </c>
      <c r="E2" s="121"/>
      <c r="F2" s="123" t="s">
        <v>10</v>
      </c>
      <c r="G2" s="123"/>
      <c r="H2" s="126"/>
    </row>
    <row r="3" spans="1:8" ht="13.8" x14ac:dyDescent="0.3">
      <c r="A3" s="141"/>
      <c r="B3" s="134"/>
      <c r="C3" s="135"/>
      <c r="D3" s="4" t="s">
        <v>1166</v>
      </c>
      <c r="E3" s="82" t="s">
        <v>1260</v>
      </c>
      <c r="F3" s="5" t="s">
        <v>1278</v>
      </c>
      <c r="G3" s="5" t="s">
        <v>1331</v>
      </c>
      <c r="H3" s="126"/>
    </row>
    <row r="4" spans="1:8" x14ac:dyDescent="0.25">
      <c r="A4" s="124" t="s">
        <v>1274</v>
      </c>
      <c r="B4" s="124" t="s">
        <v>1275</v>
      </c>
      <c r="C4" s="124" t="s">
        <v>407</v>
      </c>
      <c r="D4" s="124"/>
      <c r="E4" s="125">
        <v>10000</v>
      </c>
      <c r="F4" s="124"/>
      <c r="G4" s="124"/>
      <c r="H4" s="125">
        <f>SUM(D4:G4)</f>
        <v>10000</v>
      </c>
    </row>
    <row r="5" spans="1:8" x14ac:dyDescent="0.25">
      <c r="A5" s="124" t="s">
        <v>1335</v>
      </c>
      <c r="B5" s="124" t="s">
        <v>1336</v>
      </c>
      <c r="C5" s="124" t="s">
        <v>407</v>
      </c>
      <c r="D5" s="124"/>
      <c r="E5" s="124"/>
      <c r="F5" s="124"/>
      <c r="G5" s="125">
        <v>56220</v>
      </c>
      <c r="H5" s="125">
        <f t="shared" ref="H5:H68" si="0">SUM(D5:G5)</f>
        <v>56220</v>
      </c>
    </row>
    <row r="6" spans="1:8" x14ac:dyDescent="0.25">
      <c r="A6" s="124" t="s">
        <v>756</v>
      </c>
      <c r="B6" s="124" t="s">
        <v>322</v>
      </c>
      <c r="C6" s="124" t="s">
        <v>477</v>
      </c>
      <c r="D6" s="124"/>
      <c r="E6" s="125">
        <v>2500</v>
      </c>
      <c r="F6" s="124"/>
      <c r="G6" s="124"/>
      <c r="H6" s="125">
        <f t="shared" si="0"/>
        <v>2500</v>
      </c>
    </row>
    <row r="7" spans="1:8" x14ac:dyDescent="0.25">
      <c r="A7" s="124" t="s">
        <v>1332</v>
      </c>
      <c r="B7" s="124" t="s">
        <v>322</v>
      </c>
      <c r="C7" s="124" t="s">
        <v>1242</v>
      </c>
      <c r="D7" s="124"/>
      <c r="E7" s="124"/>
      <c r="F7" s="124"/>
      <c r="G7" s="125">
        <v>4000</v>
      </c>
      <c r="H7" s="125">
        <f t="shared" si="0"/>
        <v>4000</v>
      </c>
    </row>
    <row r="8" spans="1:8" x14ac:dyDescent="0.25">
      <c r="A8" s="124" t="s">
        <v>1257</v>
      </c>
      <c r="B8" s="124" t="s">
        <v>538</v>
      </c>
      <c r="C8" s="124" t="s">
        <v>500</v>
      </c>
      <c r="D8" s="125">
        <v>4000</v>
      </c>
      <c r="E8" s="124"/>
      <c r="F8" s="124"/>
      <c r="G8" s="124"/>
      <c r="H8" s="125">
        <f t="shared" si="0"/>
        <v>4000</v>
      </c>
    </row>
    <row r="9" spans="1:8" x14ac:dyDescent="0.25">
      <c r="A9" s="124" t="s">
        <v>869</v>
      </c>
      <c r="B9" s="124" t="s">
        <v>870</v>
      </c>
      <c r="C9" s="124" t="s">
        <v>407</v>
      </c>
      <c r="D9" s="125">
        <v>8000</v>
      </c>
      <c r="E9" s="124"/>
      <c r="F9" s="124"/>
      <c r="G9" s="124"/>
      <c r="H9" s="125">
        <f t="shared" si="0"/>
        <v>8000</v>
      </c>
    </row>
    <row r="10" spans="1:8" x14ac:dyDescent="0.25">
      <c r="A10" s="124" t="s">
        <v>1253</v>
      </c>
      <c r="B10" s="124" t="s">
        <v>496</v>
      </c>
      <c r="C10" s="124" t="s">
        <v>338</v>
      </c>
      <c r="D10" s="125">
        <v>4000</v>
      </c>
      <c r="E10" s="124"/>
      <c r="F10" s="124"/>
      <c r="G10" s="124"/>
      <c r="H10" s="125">
        <f t="shared" si="0"/>
        <v>4000</v>
      </c>
    </row>
    <row r="11" spans="1:8" x14ac:dyDescent="0.25">
      <c r="A11" s="124" t="s">
        <v>501</v>
      </c>
      <c r="B11" s="124" t="s">
        <v>54</v>
      </c>
      <c r="C11" s="124" t="s">
        <v>333</v>
      </c>
      <c r="D11" s="125">
        <v>15000</v>
      </c>
      <c r="E11" s="124"/>
      <c r="F11" s="124"/>
      <c r="G11" s="124"/>
      <c r="H11" s="125">
        <f t="shared" si="0"/>
        <v>15000</v>
      </c>
    </row>
    <row r="12" spans="1:8" x14ac:dyDescent="0.25">
      <c r="A12" s="124" t="s">
        <v>1221</v>
      </c>
      <c r="B12" s="124" t="s">
        <v>301</v>
      </c>
      <c r="C12" s="124" t="s">
        <v>473</v>
      </c>
      <c r="D12" s="125">
        <v>5000</v>
      </c>
      <c r="E12" s="124"/>
      <c r="F12" s="124"/>
      <c r="G12" s="124"/>
      <c r="H12" s="125">
        <f t="shared" si="0"/>
        <v>5000</v>
      </c>
    </row>
    <row r="13" spans="1:8" x14ac:dyDescent="0.25">
      <c r="A13" s="124" t="s">
        <v>1245</v>
      </c>
      <c r="B13" s="124" t="s">
        <v>1246</v>
      </c>
      <c r="C13" s="124" t="s">
        <v>475</v>
      </c>
      <c r="D13" s="125">
        <v>4000</v>
      </c>
      <c r="E13" s="124"/>
      <c r="F13" s="124"/>
      <c r="G13" s="124"/>
      <c r="H13" s="125">
        <f t="shared" si="0"/>
        <v>4000</v>
      </c>
    </row>
    <row r="14" spans="1:8" x14ac:dyDescent="0.25">
      <c r="A14" s="124" t="s">
        <v>1194</v>
      </c>
      <c r="B14" s="124" t="s">
        <v>1195</v>
      </c>
      <c r="C14" s="124" t="s">
        <v>407</v>
      </c>
      <c r="D14" s="125">
        <v>11495</v>
      </c>
      <c r="E14" s="124"/>
      <c r="F14" s="124"/>
      <c r="G14" s="124"/>
      <c r="H14" s="125">
        <f t="shared" si="0"/>
        <v>11495</v>
      </c>
    </row>
    <row r="15" spans="1:8" x14ac:dyDescent="0.25">
      <c r="A15" s="124" t="s">
        <v>1210</v>
      </c>
      <c r="B15" s="124" t="s">
        <v>83</v>
      </c>
      <c r="C15" s="124" t="s">
        <v>330</v>
      </c>
      <c r="D15" s="125">
        <v>5000</v>
      </c>
      <c r="E15" s="124"/>
      <c r="F15" s="124"/>
      <c r="G15" s="124"/>
      <c r="H15" s="125">
        <f t="shared" si="0"/>
        <v>5000</v>
      </c>
    </row>
    <row r="16" spans="1:8" x14ac:dyDescent="0.25">
      <c r="A16" s="124" t="s">
        <v>1210</v>
      </c>
      <c r="B16" s="124" t="s">
        <v>83</v>
      </c>
      <c r="C16" s="124" t="s">
        <v>330</v>
      </c>
      <c r="D16" s="124"/>
      <c r="E16" s="125">
        <v>3000</v>
      </c>
      <c r="F16" s="124"/>
      <c r="G16" s="124"/>
      <c r="H16" s="125">
        <f t="shared" si="0"/>
        <v>3000</v>
      </c>
    </row>
    <row r="17" spans="1:8" x14ac:dyDescent="0.25">
      <c r="A17" s="124" t="s">
        <v>1173</v>
      </c>
      <c r="B17" s="124" t="s">
        <v>633</v>
      </c>
      <c r="C17" s="124" t="s">
        <v>1174</v>
      </c>
      <c r="D17" s="125">
        <v>4000</v>
      </c>
      <c r="E17" s="124"/>
      <c r="F17" s="124"/>
      <c r="G17" s="124"/>
      <c r="H17" s="125">
        <f t="shared" si="0"/>
        <v>4000</v>
      </c>
    </row>
    <row r="18" spans="1:8" x14ac:dyDescent="0.25">
      <c r="A18" s="124" t="s">
        <v>1176</v>
      </c>
      <c r="B18" s="124" t="s">
        <v>1039</v>
      </c>
      <c r="C18" s="124" t="s">
        <v>407</v>
      </c>
      <c r="D18" s="125">
        <v>4000</v>
      </c>
      <c r="E18" s="124"/>
      <c r="F18" s="124"/>
      <c r="G18" s="124"/>
      <c r="H18" s="125">
        <f t="shared" si="0"/>
        <v>4000</v>
      </c>
    </row>
    <row r="19" spans="1:8" x14ac:dyDescent="0.25">
      <c r="A19" s="124" t="s">
        <v>1187</v>
      </c>
      <c r="B19" s="124" t="s">
        <v>1188</v>
      </c>
      <c r="C19" s="124" t="s">
        <v>945</v>
      </c>
      <c r="D19" s="125">
        <v>3500</v>
      </c>
      <c r="E19" s="124"/>
      <c r="F19" s="124"/>
      <c r="G19" s="124"/>
      <c r="H19" s="125">
        <f t="shared" si="0"/>
        <v>3500</v>
      </c>
    </row>
    <row r="20" spans="1:8" x14ac:dyDescent="0.25">
      <c r="A20" s="124" t="s">
        <v>1357</v>
      </c>
      <c r="B20" s="124" t="s">
        <v>63</v>
      </c>
      <c r="C20" s="124" t="s">
        <v>407</v>
      </c>
      <c r="D20" s="124"/>
      <c r="E20" s="124"/>
      <c r="F20" s="124"/>
      <c r="G20" s="125">
        <v>14210</v>
      </c>
      <c r="H20" s="125">
        <f t="shared" si="0"/>
        <v>14210</v>
      </c>
    </row>
    <row r="21" spans="1:8" x14ac:dyDescent="0.25">
      <c r="A21" s="124" t="s">
        <v>1344</v>
      </c>
      <c r="B21" s="124" t="s">
        <v>282</v>
      </c>
      <c r="C21" s="124" t="s">
        <v>407</v>
      </c>
      <c r="D21" s="124"/>
      <c r="E21" s="124"/>
      <c r="F21" s="124"/>
      <c r="G21" s="125">
        <v>6000</v>
      </c>
      <c r="H21" s="125">
        <f t="shared" si="0"/>
        <v>6000</v>
      </c>
    </row>
    <row r="22" spans="1:8" x14ac:dyDescent="0.25">
      <c r="A22" s="124" t="s">
        <v>1349</v>
      </c>
      <c r="B22" s="124" t="s">
        <v>1195</v>
      </c>
      <c r="C22" s="124" t="s">
        <v>407</v>
      </c>
      <c r="D22" s="124"/>
      <c r="E22" s="124"/>
      <c r="F22" s="124"/>
      <c r="G22" s="125">
        <v>6000</v>
      </c>
      <c r="H22" s="125">
        <f t="shared" si="0"/>
        <v>6000</v>
      </c>
    </row>
    <row r="23" spans="1:8" x14ac:dyDescent="0.25">
      <c r="A23" s="124" t="s">
        <v>1348</v>
      </c>
      <c r="B23" s="124" t="s">
        <v>1195</v>
      </c>
      <c r="C23" s="124" t="s">
        <v>407</v>
      </c>
      <c r="D23" s="124"/>
      <c r="E23" s="124"/>
      <c r="F23" s="124"/>
      <c r="G23" s="125">
        <v>6000</v>
      </c>
      <c r="H23" s="125">
        <f t="shared" si="0"/>
        <v>6000</v>
      </c>
    </row>
    <row r="24" spans="1:8" x14ac:dyDescent="0.25">
      <c r="A24" s="124" t="s">
        <v>1352</v>
      </c>
      <c r="B24" s="124" t="s">
        <v>54</v>
      </c>
      <c r="C24" s="124" t="s">
        <v>333</v>
      </c>
      <c r="D24" s="124"/>
      <c r="E24" s="124"/>
      <c r="F24" s="124"/>
      <c r="G24" s="125">
        <v>7000</v>
      </c>
      <c r="H24" s="125">
        <f t="shared" si="0"/>
        <v>7000</v>
      </c>
    </row>
    <row r="25" spans="1:8" x14ac:dyDescent="0.25">
      <c r="A25" s="124" t="s">
        <v>1352</v>
      </c>
      <c r="B25" s="124" t="s">
        <v>54</v>
      </c>
      <c r="C25" s="124" t="s">
        <v>333</v>
      </c>
      <c r="D25" s="124"/>
      <c r="E25" s="124"/>
      <c r="F25" s="124"/>
      <c r="G25" s="125">
        <v>5000</v>
      </c>
      <c r="H25" s="125">
        <f t="shared" si="0"/>
        <v>5000</v>
      </c>
    </row>
    <row r="26" spans="1:8" x14ac:dyDescent="0.25">
      <c r="A26" s="124" t="s">
        <v>1350</v>
      </c>
      <c r="B26" s="124" t="s">
        <v>105</v>
      </c>
      <c r="C26" s="124" t="s">
        <v>480</v>
      </c>
      <c r="D26" s="124"/>
      <c r="E26" s="124"/>
      <c r="F26" s="124"/>
      <c r="G26" s="125">
        <v>6020</v>
      </c>
      <c r="H26" s="125">
        <f t="shared" si="0"/>
        <v>6020</v>
      </c>
    </row>
    <row r="27" spans="1:8" x14ac:dyDescent="0.25">
      <c r="A27" s="124" t="s">
        <v>1167</v>
      </c>
      <c r="B27" s="124" t="s">
        <v>288</v>
      </c>
      <c r="C27" s="124" t="s">
        <v>387</v>
      </c>
      <c r="D27" s="125">
        <v>5000</v>
      </c>
      <c r="E27" s="124"/>
      <c r="F27" s="124"/>
      <c r="G27" s="124"/>
      <c r="H27" s="125">
        <f t="shared" si="0"/>
        <v>5000</v>
      </c>
    </row>
    <row r="28" spans="1:8" x14ac:dyDescent="0.25">
      <c r="A28" s="124" t="s">
        <v>1103</v>
      </c>
      <c r="B28" s="124" t="s">
        <v>1104</v>
      </c>
      <c r="C28" s="124" t="s">
        <v>482</v>
      </c>
      <c r="D28" s="124"/>
      <c r="E28" s="124"/>
      <c r="F28" s="124"/>
      <c r="G28" s="125">
        <v>4000</v>
      </c>
      <c r="H28" s="125">
        <f t="shared" si="0"/>
        <v>4000</v>
      </c>
    </row>
    <row r="29" spans="1:8" x14ac:dyDescent="0.25">
      <c r="A29" s="124" t="s">
        <v>1219</v>
      </c>
      <c r="B29" s="124" t="s">
        <v>91</v>
      </c>
      <c r="C29" s="124" t="s">
        <v>330</v>
      </c>
      <c r="D29" s="125">
        <v>5000</v>
      </c>
      <c r="E29" s="124"/>
      <c r="F29" s="124"/>
      <c r="G29" s="124"/>
      <c r="H29" s="125">
        <f t="shared" si="0"/>
        <v>5000</v>
      </c>
    </row>
    <row r="30" spans="1:8" x14ac:dyDescent="0.25">
      <c r="A30" s="124" t="s">
        <v>1106</v>
      </c>
      <c r="B30" s="124" t="s">
        <v>79</v>
      </c>
      <c r="C30" s="124" t="s">
        <v>141</v>
      </c>
      <c r="D30" s="124"/>
      <c r="E30" s="124"/>
      <c r="F30" s="124"/>
      <c r="G30" s="125">
        <v>5000</v>
      </c>
      <c r="H30" s="125">
        <f t="shared" si="0"/>
        <v>5000</v>
      </c>
    </row>
    <row r="31" spans="1:8" x14ac:dyDescent="0.25">
      <c r="A31" s="124" t="s">
        <v>978</v>
      </c>
      <c r="B31" s="124" t="s">
        <v>93</v>
      </c>
      <c r="C31" s="124" t="s">
        <v>333</v>
      </c>
      <c r="D31" s="125">
        <v>6000</v>
      </c>
      <c r="E31" s="124"/>
      <c r="F31" s="124"/>
      <c r="G31" s="124"/>
      <c r="H31" s="125">
        <f t="shared" si="0"/>
        <v>6000</v>
      </c>
    </row>
    <row r="32" spans="1:8" x14ac:dyDescent="0.25">
      <c r="A32" s="124" t="s">
        <v>1248</v>
      </c>
      <c r="B32" s="124" t="s">
        <v>1249</v>
      </c>
      <c r="C32" s="124" t="s">
        <v>1250</v>
      </c>
      <c r="D32" s="125">
        <v>4000</v>
      </c>
      <c r="E32" s="124"/>
      <c r="F32" s="124"/>
      <c r="G32" s="124"/>
      <c r="H32" s="125">
        <f t="shared" si="0"/>
        <v>4000</v>
      </c>
    </row>
    <row r="33" spans="1:8" x14ac:dyDescent="0.25">
      <c r="A33" s="124" t="s">
        <v>1355</v>
      </c>
      <c r="B33" s="124" t="s">
        <v>1356</v>
      </c>
      <c r="C33" s="124" t="s">
        <v>927</v>
      </c>
      <c r="D33" s="124"/>
      <c r="E33" s="124"/>
      <c r="F33" s="124"/>
      <c r="G33" s="125">
        <v>4000</v>
      </c>
      <c r="H33" s="125">
        <f t="shared" si="0"/>
        <v>4000</v>
      </c>
    </row>
    <row r="34" spans="1:8" x14ac:dyDescent="0.25">
      <c r="A34" s="124" t="s">
        <v>94</v>
      </c>
      <c r="B34" s="124" t="s">
        <v>95</v>
      </c>
      <c r="C34" s="124" t="s">
        <v>407</v>
      </c>
      <c r="D34" s="124"/>
      <c r="E34" s="124"/>
      <c r="F34" s="124"/>
      <c r="G34" s="125">
        <v>15000</v>
      </c>
      <c r="H34" s="125">
        <f t="shared" si="0"/>
        <v>15000</v>
      </c>
    </row>
    <row r="35" spans="1:8" x14ac:dyDescent="0.25">
      <c r="A35" s="124" t="s">
        <v>1358</v>
      </c>
      <c r="B35" s="124" t="s">
        <v>63</v>
      </c>
      <c r="C35" s="124" t="s">
        <v>407</v>
      </c>
      <c r="D35" s="124"/>
      <c r="E35" s="124"/>
      <c r="F35" s="124"/>
      <c r="G35" s="125">
        <v>22687.5</v>
      </c>
      <c r="H35" s="125">
        <f t="shared" si="0"/>
        <v>22687.5</v>
      </c>
    </row>
    <row r="36" spans="1:8" x14ac:dyDescent="0.25">
      <c r="A36" s="124" t="s">
        <v>745</v>
      </c>
      <c r="B36" s="124" t="s">
        <v>579</v>
      </c>
      <c r="C36" s="124" t="s">
        <v>407</v>
      </c>
      <c r="D36" s="125">
        <v>10000</v>
      </c>
      <c r="E36" s="124"/>
      <c r="F36" s="124"/>
      <c r="G36" s="124"/>
      <c r="H36" s="125">
        <f t="shared" si="0"/>
        <v>10000</v>
      </c>
    </row>
    <row r="37" spans="1:8" x14ac:dyDescent="0.25">
      <c r="A37" s="124" t="s">
        <v>1041</v>
      </c>
      <c r="B37" s="124" t="s">
        <v>320</v>
      </c>
      <c r="C37" s="124" t="s">
        <v>1229</v>
      </c>
      <c r="D37" s="125">
        <v>4000</v>
      </c>
      <c r="E37" s="124"/>
      <c r="F37" s="124"/>
      <c r="G37" s="124"/>
      <c r="H37" s="125">
        <f t="shared" si="0"/>
        <v>4000</v>
      </c>
    </row>
    <row r="38" spans="1:8" x14ac:dyDescent="0.25">
      <c r="A38" s="124" t="s">
        <v>1019</v>
      </c>
      <c r="B38" s="124" t="s">
        <v>111</v>
      </c>
      <c r="C38" s="124" t="s">
        <v>330</v>
      </c>
      <c r="D38" s="125">
        <v>5000</v>
      </c>
      <c r="E38" s="124"/>
      <c r="F38" s="124"/>
      <c r="G38" s="124"/>
      <c r="H38" s="125">
        <f t="shared" si="0"/>
        <v>5000</v>
      </c>
    </row>
    <row r="39" spans="1:8" x14ac:dyDescent="0.25">
      <c r="A39" s="124" t="s">
        <v>1226</v>
      </c>
      <c r="B39" s="124" t="s">
        <v>1100</v>
      </c>
      <c r="C39" s="124" t="s">
        <v>407</v>
      </c>
      <c r="D39" s="125">
        <v>13513.5</v>
      </c>
      <c r="E39" s="124"/>
      <c r="F39" s="124"/>
      <c r="G39" s="124"/>
      <c r="H39" s="125">
        <f t="shared" si="0"/>
        <v>13513.5</v>
      </c>
    </row>
    <row r="40" spans="1:8" x14ac:dyDescent="0.25">
      <c r="A40" s="124" t="s">
        <v>1247</v>
      </c>
      <c r="B40" s="124" t="s">
        <v>113</v>
      </c>
      <c r="C40" s="124" t="s">
        <v>480</v>
      </c>
      <c r="D40" s="125">
        <v>5000</v>
      </c>
      <c r="E40" s="124"/>
      <c r="F40" s="124"/>
      <c r="G40" s="124"/>
      <c r="H40" s="125">
        <f t="shared" si="0"/>
        <v>5000</v>
      </c>
    </row>
    <row r="41" spans="1:8" x14ac:dyDescent="0.25">
      <c r="A41" s="124" t="s">
        <v>1177</v>
      </c>
      <c r="B41" s="124" t="s">
        <v>1178</v>
      </c>
      <c r="C41" s="124" t="s">
        <v>333</v>
      </c>
      <c r="D41" s="125">
        <v>60000</v>
      </c>
      <c r="E41" s="124"/>
      <c r="F41" s="124"/>
      <c r="G41" s="124"/>
      <c r="H41" s="125">
        <f t="shared" si="0"/>
        <v>60000</v>
      </c>
    </row>
    <row r="42" spans="1:8" x14ac:dyDescent="0.25">
      <c r="A42" s="124" t="s">
        <v>1244</v>
      </c>
      <c r="B42" s="124" t="s">
        <v>198</v>
      </c>
      <c r="C42" s="124" t="s">
        <v>330</v>
      </c>
      <c r="D42" s="125">
        <v>5000</v>
      </c>
      <c r="E42" s="124"/>
      <c r="F42" s="124"/>
      <c r="G42" s="124"/>
      <c r="H42" s="125">
        <f t="shared" si="0"/>
        <v>5000</v>
      </c>
    </row>
    <row r="43" spans="1:8" x14ac:dyDescent="0.25">
      <c r="A43" s="124" t="s">
        <v>1244</v>
      </c>
      <c r="B43" s="124" t="s">
        <v>198</v>
      </c>
      <c r="C43" s="124" t="s">
        <v>330</v>
      </c>
      <c r="D43" s="124"/>
      <c r="E43" s="125">
        <v>2000</v>
      </c>
      <c r="F43" s="124"/>
      <c r="G43" s="124"/>
      <c r="H43" s="125">
        <f t="shared" si="0"/>
        <v>2000</v>
      </c>
    </row>
    <row r="44" spans="1:8" x14ac:dyDescent="0.25">
      <c r="A44" s="124" t="s">
        <v>1359</v>
      </c>
      <c r="B44" s="124" t="s">
        <v>973</v>
      </c>
      <c r="C44" s="124" t="s">
        <v>974</v>
      </c>
      <c r="D44" s="124"/>
      <c r="E44" s="124"/>
      <c r="F44" s="124"/>
      <c r="G44" s="125">
        <v>20000</v>
      </c>
      <c r="H44" s="125">
        <f t="shared" si="0"/>
        <v>20000</v>
      </c>
    </row>
    <row r="45" spans="1:8" x14ac:dyDescent="0.25">
      <c r="A45" s="124" t="s">
        <v>1333</v>
      </c>
      <c r="B45" s="124" t="s">
        <v>973</v>
      </c>
      <c r="C45" s="124" t="s">
        <v>1334</v>
      </c>
      <c r="D45" s="124"/>
      <c r="E45" s="124"/>
      <c r="F45" s="124"/>
      <c r="G45" s="125">
        <v>20000</v>
      </c>
      <c r="H45" s="125">
        <f t="shared" si="0"/>
        <v>20000</v>
      </c>
    </row>
    <row r="46" spans="1:8" x14ac:dyDescent="0.25">
      <c r="A46" s="124" t="s">
        <v>1273</v>
      </c>
      <c r="B46" s="124" t="s">
        <v>405</v>
      </c>
      <c r="C46" s="124" t="s">
        <v>477</v>
      </c>
      <c r="D46" s="124"/>
      <c r="E46" s="125">
        <v>4500</v>
      </c>
      <c r="F46" s="124"/>
      <c r="G46" s="124"/>
      <c r="H46" s="125">
        <f t="shared" si="0"/>
        <v>4500</v>
      </c>
    </row>
    <row r="47" spans="1:8" x14ac:dyDescent="0.25">
      <c r="A47" s="124" t="s">
        <v>1069</v>
      </c>
      <c r="B47" s="124" t="s">
        <v>1209</v>
      </c>
      <c r="C47" s="124" t="s">
        <v>477</v>
      </c>
      <c r="D47" s="125">
        <v>5000</v>
      </c>
      <c r="E47" s="124"/>
      <c r="F47" s="124"/>
      <c r="G47" s="124"/>
      <c r="H47" s="125">
        <f t="shared" si="0"/>
        <v>5000</v>
      </c>
    </row>
    <row r="48" spans="1:8" x14ac:dyDescent="0.25">
      <c r="A48" s="124" t="s">
        <v>1185</v>
      </c>
      <c r="B48" s="124" t="s">
        <v>1186</v>
      </c>
      <c r="C48" s="124" t="s">
        <v>407</v>
      </c>
      <c r="D48" s="125">
        <v>4000</v>
      </c>
      <c r="E48" s="124"/>
      <c r="F48" s="124"/>
      <c r="G48" s="124"/>
      <c r="H48" s="125">
        <f t="shared" si="0"/>
        <v>4000</v>
      </c>
    </row>
    <row r="49" spans="1:8" x14ac:dyDescent="0.25">
      <c r="A49" s="124" t="s">
        <v>1272</v>
      </c>
      <c r="B49" s="124" t="s">
        <v>129</v>
      </c>
      <c r="C49" s="124" t="s">
        <v>338</v>
      </c>
      <c r="D49" s="124"/>
      <c r="E49" s="125">
        <v>2500</v>
      </c>
      <c r="F49" s="124"/>
      <c r="G49" s="124"/>
      <c r="H49" s="125">
        <f t="shared" si="0"/>
        <v>2500</v>
      </c>
    </row>
    <row r="50" spans="1:8" x14ac:dyDescent="0.25">
      <c r="A50" s="124" t="s">
        <v>348</v>
      </c>
      <c r="B50" s="124" t="s">
        <v>242</v>
      </c>
      <c r="C50" s="124" t="s">
        <v>407</v>
      </c>
      <c r="D50" s="124"/>
      <c r="E50" s="124"/>
      <c r="F50" s="124"/>
      <c r="G50" s="125">
        <v>3000</v>
      </c>
      <c r="H50" s="125">
        <f t="shared" si="0"/>
        <v>3000</v>
      </c>
    </row>
    <row r="51" spans="1:8" x14ac:dyDescent="0.25">
      <c r="A51" s="124" t="s">
        <v>1340</v>
      </c>
      <c r="B51" s="124" t="s">
        <v>1021</v>
      </c>
      <c r="C51" s="124" t="s">
        <v>330</v>
      </c>
      <c r="D51" s="124"/>
      <c r="E51" s="124"/>
      <c r="F51" s="124"/>
      <c r="G51" s="125">
        <v>3000</v>
      </c>
      <c r="H51" s="125">
        <f t="shared" si="0"/>
        <v>3000</v>
      </c>
    </row>
    <row r="52" spans="1:8" x14ac:dyDescent="0.25">
      <c r="A52" s="124" t="s">
        <v>1216</v>
      </c>
      <c r="B52" s="124" t="s">
        <v>1217</v>
      </c>
      <c r="C52" s="124" t="s">
        <v>407</v>
      </c>
      <c r="D52" s="125">
        <v>5000</v>
      </c>
      <c r="E52" s="124"/>
      <c r="F52" s="124"/>
      <c r="G52" s="124"/>
      <c r="H52" s="125">
        <f t="shared" si="0"/>
        <v>5000</v>
      </c>
    </row>
    <row r="53" spans="1:8" x14ac:dyDescent="0.25">
      <c r="A53" s="124" t="s">
        <v>1184</v>
      </c>
      <c r="B53" s="124" t="s">
        <v>567</v>
      </c>
      <c r="C53" s="124" t="s">
        <v>333</v>
      </c>
      <c r="D53" s="125">
        <v>5000</v>
      </c>
      <c r="E53" s="124"/>
      <c r="F53" s="124"/>
      <c r="G53" s="124"/>
      <c r="H53" s="125">
        <f t="shared" si="0"/>
        <v>5000</v>
      </c>
    </row>
    <row r="54" spans="1:8" x14ac:dyDescent="0.25">
      <c r="A54" s="124" t="s">
        <v>1192</v>
      </c>
      <c r="B54" s="124" t="s">
        <v>1193</v>
      </c>
      <c r="C54" s="124" t="s">
        <v>330</v>
      </c>
      <c r="D54" s="125">
        <v>3000</v>
      </c>
      <c r="E54" s="124"/>
      <c r="F54" s="124"/>
      <c r="G54" s="124"/>
      <c r="H54" s="125">
        <f t="shared" si="0"/>
        <v>3000</v>
      </c>
    </row>
    <row r="55" spans="1:8" x14ac:dyDescent="0.25">
      <c r="A55" s="124" t="s">
        <v>1224</v>
      </c>
      <c r="B55" s="124" t="s">
        <v>751</v>
      </c>
      <c r="C55" s="124" t="s">
        <v>866</v>
      </c>
      <c r="D55" s="125">
        <v>2750</v>
      </c>
      <c r="E55" s="124"/>
      <c r="F55" s="124"/>
      <c r="G55" s="124"/>
      <c r="H55" s="125">
        <f t="shared" si="0"/>
        <v>2750</v>
      </c>
    </row>
    <row r="56" spans="1:8" x14ac:dyDescent="0.25">
      <c r="A56" s="124" t="s">
        <v>1261</v>
      </c>
      <c r="B56" s="124" t="s">
        <v>751</v>
      </c>
      <c r="C56" s="124" t="s">
        <v>866</v>
      </c>
      <c r="D56" s="124"/>
      <c r="E56" s="125">
        <v>1250</v>
      </c>
      <c r="F56" s="124"/>
      <c r="G56" s="124"/>
      <c r="H56" s="125">
        <f t="shared" si="0"/>
        <v>1250</v>
      </c>
    </row>
    <row r="57" spans="1:8" x14ac:dyDescent="0.25">
      <c r="A57" s="124" t="s">
        <v>1343</v>
      </c>
      <c r="B57" s="124" t="s">
        <v>443</v>
      </c>
      <c r="C57" s="124" t="s">
        <v>338</v>
      </c>
      <c r="D57" s="124"/>
      <c r="E57" s="124"/>
      <c r="F57" s="124"/>
      <c r="G57" s="125">
        <v>5000</v>
      </c>
      <c r="H57" s="125">
        <f t="shared" si="0"/>
        <v>5000</v>
      </c>
    </row>
    <row r="58" spans="1:8" x14ac:dyDescent="0.25">
      <c r="A58" s="124" t="s">
        <v>1028</v>
      </c>
      <c r="B58" s="124" t="s">
        <v>1029</v>
      </c>
      <c r="C58" s="124" t="s">
        <v>407</v>
      </c>
      <c r="D58" s="125">
        <v>7000</v>
      </c>
      <c r="E58" s="124"/>
      <c r="F58" s="124"/>
      <c r="G58" s="124"/>
      <c r="H58" s="125">
        <f t="shared" si="0"/>
        <v>7000</v>
      </c>
    </row>
    <row r="59" spans="1:8" x14ac:dyDescent="0.25">
      <c r="A59" s="124" t="s">
        <v>1236</v>
      </c>
      <c r="B59" s="124" t="s">
        <v>313</v>
      </c>
      <c r="C59" s="124" t="s">
        <v>473</v>
      </c>
      <c r="D59" s="125">
        <v>5000</v>
      </c>
      <c r="E59" s="124"/>
      <c r="F59" s="124"/>
      <c r="G59" s="124"/>
      <c r="H59" s="125">
        <f t="shared" si="0"/>
        <v>5000</v>
      </c>
    </row>
    <row r="60" spans="1:8" x14ac:dyDescent="0.25">
      <c r="A60" s="124" t="s">
        <v>703</v>
      </c>
      <c r="B60" s="124" t="s">
        <v>704</v>
      </c>
      <c r="C60" s="124" t="s">
        <v>407</v>
      </c>
      <c r="D60" s="125">
        <v>5000</v>
      </c>
      <c r="E60" s="124"/>
      <c r="F60" s="124"/>
      <c r="G60" s="124"/>
      <c r="H60" s="125">
        <f t="shared" si="0"/>
        <v>5000</v>
      </c>
    </row>
    <row r="61" spans="1:8" x14ac:dyDescent="0.25">
      <c r="A61" s="124" t="s">
        <v>529</v>
      </c>
      <c r="B61" s="124" t="s">
        <v>530</v>
      </c>
      <c r="C61" s="124" t="s">
        <v>407</v>
      </c>
      <c r="D61" s="124"/>
      <c r="E61" s="125">
        <v>3000</v>
      </c>
      <c r="F61" s="124"/>
      <c r="G61" s="124"/>
      <c r="H61" s="125">
        <f t="shared" si="0"/>
        <v>3000</v>
      </c>
    </row>
    <row r="62" spans="1:8" x14ac:dyDescent="0.25">
      <c r="A62" s="124" t="s">
        <v>1251</v>
      </c>
      <c r="B62" s="124" t="s">
        <v>901</v>
      </c>
      <c r="C62" s="124" t="s">
        <v>407</v>
      </c>
      <c r="D62" s="125">
        <v>12000</v>
      </c>
      <c r="E62" s="124"/>
      <c r="F62" s="124"/>
      <c r="G62" s="124"/>
      <c r="H62" s="125">
        <f t="shared" si="0"/>
        <v>12000</v>
      </c>
    </row>
    <row r="63" spans="1:8" x14ac:dyDescent="0.25">
      <c r="A63" s="124" t="s">
        <v>1251</v>
      </c>
      <c r="B63" s="124" t="s">
        <v>901</v>
      </c>
      <c r="C63" s="124" t="s">
        <v>407</v>
      </c>
      <c r="D63" s="124"/>
      <c r="E63" s="125">
        <v>5000</v>
      </c>
      <c r="F63" s="124"/>
      <c r="G63" s="124"/>
      <c r="H63" s="125">
        <f t="shared" si="0"/>
        <v>5000</v>
      </c>
    </row>
    <row r="64" spans="1:8" x14ac:dyDescent="0.25">
      <c r="A64" s="124" t="s">
        <v>523</v>
      </c>
      <c r="B64" s="124" t="s">
        <v>524</v>
      </c>
      <c r="C64" s="124" t="s">
        <v>525</v>
      </c>
      <c r="D64" s="124"/>
      <c r="E64" s="124"/>
      <c r="F64" s="124"/>
      <c r="G64" s="125">
        <v>4000</v>
      </c>
      <c r="H64" s="125">
        <f t="shared" si="0"/>
        <v>4000</v>
      </c>
    </row>
    <row r="65" spans="1:8" x14ac:dyDescent="0.25">
      <c r="A65" s="124" t="s">
        <v>1265</v>
      </c>
      <c r="B65" s="124" t="s">
        <v>985</v>
      </c>
      <c r="C65" s="124" t="s">
        <v>407</v>
      </c>
      <c r="D65" s="124"/>
      <c r="E65" s="125">
        <v>2500</v>
      </c>
      <c r="F65" s="124"/>
      <c r="G65" s="124"/>
      <c r="H65" s="125">
        <f t="shared" si="0"/>
        <v>2500</v>
      </c>
    </row>
    <row r="66" spans="1:8" x14ac:dyDescent="0.25">
      <c r="A66" s="124" t="s">
        <v>1205</v>
      </c>
      <c r="B66" s="124" t="s">
        <v>985</v>
      </c>
      <c r="C66" s="124" t="s">
        <v>407</v>
      </c>
      <c r="D66" s="125">
        <v>5000</v>
      </c>
      <c r="E66" s="124"/>
      <c r="F66" s="124"/>
      <c r="G66" s="124"/>
      <c r="H66" s="125">
        <f t="shared" si="0"/>
        <v>5000</v>
      </c>
    </row>
    <row r="67" spans="1:8" x14ac:dyDescent="0.25">
      <c r="A67" s="124" t="s">
        <v>1205</v>
      </c>
      <c r="B67" s="124" t="s">
        <v>985</v>
      </c>
      <c r="C67" s="124" t="s">
        <v>407</v>
      </c>
      <c r="D67" s="125">
        <v>10000</v>
      </c>
      <c r="E67" s="124"/>
      <c r="F67" s="124"/>
      <c r="G67" s="124"/>
      <c r="H67" s="125">
        <f t="shared" si="0"/>
        <v>10000</v>
      </c>
    </row>
    <row r="68" spans="1:8" x14ac:dyDescent="0.25">
      <c r="A68" s="124" t="s">
        <v>1294</v>
      </c>
      <c r="B68" s="124" t="s">
        <v>350</v>
      </c>
      <c r="C68" s="124" t="s">
        <v>330</v>
      </c>
      <c r="D68" s="124"/>
      <c r="E68" s="124"/>
      <c r="F68" s="125">
        <v>4239.3599999999997</v>
      </c>
      <c r="G68" s="124"/>
      <c r="H68" s="125">
        <f t="shared" si="0"/>
        <v>4239.3599999999997</v>
      </c>
    </row>
    <row r="69" spans="1:8" x14ac:dyDescent="0.25">
      <c r="A69" s="124" t="s">
        <v>1159</v>
      </c>
      <c r="B69" s="124" t="s">
        <v>350</v>
      </c>
      <c r="C69" s="124" t="s">
        <v>330</v>
      </c>
      <c r="D69" s="125">
        <v>5000</v>
      </c>
      <c r="E69" s="124"/>
      <c r="F69" s="124"/>
      <c r="G69" s="124"/>
      <c r="H69" s="125">
        <f t="shared" ref="H69:H132" si="1">SUM(D69:G69)</f>
        <v>5000</v>
      </c>
    </row>
    <row r="70" spans="1:8" x14ac:dyDescent="0.25">
      <c r="A70" s="124" t="s">
        <v>1159</v>
      </c>
      <c r="B70" s="124" t="s">
        <v>350</v>
      </c>
      <c r="C70" s="124" t="s">
        <v>330</v>
      </c>
      <c r="D70" s="124"/>
      <c r="E70" s="124"/>
      <c r="F70" s="124"/>
      <c r="G70" s="125">
        <v>4410</v>
      </c>
      <c r="H70" s="125">
        <f t="shared" si="1"/>
        <v>4410</v>
      </c>
    </row>
    <row r="71" spans="1:8" x14ac:dyDescent="0.25">
      <c r="A71" s="124" t="s">
        <v>351</v>
      </c>
      <c r="B71" s="124" t="s">
        <v>150</v>
      </c>
      <c r="C71" s="124" t="s">
        <v>407</v>
      </c>
      <c r="D71" s="124"/>
      <c r="E71" s="124"/>
      <c r="F71" s="125">
        <v>12528</v>
      </c>
      <c r="G71" s="124"/>
      <c r="H71" s="125">
        <f t="shared" si="1"/>
        <v>12528</v>
      </c>
    </row>
    <row r="72" spans="1:8" x14ac:dyDescent="0.25">
      <c r="A72" s="124" t="s">
        <v>351</v>
      </c>
      <c r="B72" s="124" t="s">
        <v>150</v>
      </c>
      <c r="C72" s="124" t="s">
        <v>407</v>
      </c>
      <c r="D72" s="124"/>
      <c r="E72" s="124"/>
      <c r="F72" s="124"/>
      <c r="G72" s="125">
        <v>11484</v>
      </c>
      <c r="H72" s="125">
        <f t="shared" si="1"/>
        <v>11484</v>
      </c>
    </row>
    <row r="73" spans="1:8" x14ac:dyDescent="0.25">
      <c r="A73" s="124" t="s">
        <v>986</v>
      </c>
      <c r="B73" s="124" t="s">
        <v>150</v>
      </c>
      <c r="C73" s="124" t="s">
        <v>407</v>
      </c>
      <c r="D73" s="124"/>
      <c r="E73" s="125">
        <v>5000</v>
      </c>
      <c r="F73" s="124"/>
      <c r="G73" s="124"/>
      <c r="H73" s="125">
        <f t="shared" si="1"/>
        <v>5000</v>
      </c>
    </row>
    <row r="74" spans="1:8" x14ac:dyDescent="0.25">
      <c r="A74" s="124" t="s">
        <v>1317</v>
      </c>
      <c r="B74" s="124" t="s">
        <v>155</v>
      </c>
      <c r="C74" s="124" t="s">
        <v>927</v>
      </c>
      <c r="D74" s="124"/>
      <c r="E74" s="124"/>
      <c r="F74" s="125">
        <v>8250</v>
      </c>
      <c r="G74" s="124"/>
      <c r="H74" s="125">
        <f t="shared" si="1"/>
        <v>8250</v>
      </c>
    </row>
    <row r="75" spans="1:8" x14ac:dyDescent="0.25">
      <c r="A75" s="124" t="s">
        <v>1077</v>
      </c>
      <c r="B75" s="124" t="s">
        <v>21</v>
      </c>
      <c r="C75" s="124" t="s">
        <v>407</v>
      </c>
      <c r="D75" s="125">
        <v>8000</v>
      </c>
      <c r="E75" s="124"/>
      <c r="F75" s="124"/>
      <c r="G75" s="124"/>
      <c r="H75" s="125">
        <f t="shared" si="1"/>
        <v>8000</v>
      </c>
    </row>
    <row r="76" spans="1:8" x14ac:dyDescent="0.25">
      <c r="A76" s="124" t="s">
        <v>1077</v>
      </c>
      <c r="B76" s="124" t="s">
        <v>21</v>
      </c>
      <c r="C76" s="124" t="s">
        <v>407</v>
      </c>
      <c r="D76" s="124"/>
      <c r="E76" s="125">
        <v>4000</v>
      </c>
      <c r="F76" s="124"/>
      <c r="G76" s="124"/>
      <c r="H76" s="125">
        <f t="shared" si="1"/>
        <v>4000</v>
      </c>
    </row>
    <row r="77" spans="1:8" x14ac:dyDescent="0.25">
      <c r="A77" s="124" t="s">
        <v>1321</v>
      </c>
      <c r="B77" s="124" t="s">
        <v>843</v>
      </c>
      <c r="C77" s="124" t="s">
        <v>927</v>
      </c>
      <c r="D77" s="124"/>
      <c r="E77" s="124"/>
      <c r="F77" s="125">
        <v>1320</v>
      </c>
      <c r="G77" s="124"/>
      <c r="H77" s="125">
        <f t="shared" si="1"/>
        <v>1320</v>
      </c>
    </row>
    <row r="78" spans="1:8" x14ac:dyDescent="0.25">
      <c r="A78" s="124" t="s">
        <v>1330</v>
      </c>
      <c r="B78" s="124" t="s">
        <v>126</v>
      </c>
      <c r="C78" s="124" t="s">
        <v>941</v>
      </c>
      <c r="D78" s="124"/>
      <c r="E78" s="124"/>
      <c r="F78" s="125">
        <v>6000</v>
      </c>
      <c r="G78" s="124"/>
      <c r="H78" s="125">
        <f t="shared" si="1"/>
        <v>6000</v>
      </c>
    </row>
    <row r="79" spans="1:8" x14ac:dyDescent="0.25">
      <c r="A79" s="124" t="s">
        <v>940</v>
      </c>
      <c r="B79" s="124" t="s">
        <v>126</v>
      </c>
      <c r="C79" s="124" t="s">
        <v>1324</v>
      </c>
      <c r="D79" s="124"/>
      <c r="E79" s="124"/>
      <c r="F79" s="125">
        <v>8000</v>
      </c>
      <c r="G79" s="124"/>
      <c r="H79" s="125">
        <f t="shared" si="1"/>
        <v>8000</v>
      </c>
    </row>
    <row r="80" spans="1:8" x14ac:dyDescent="0.25">
      <c r="A80" s="124" t="s">
        <v>1279</v>
      </c>
      <c r="B80" s="124" t="s">
        <v>102</v>
      </c>
      <c r="C80" s="124" t="s">
        <v>945</v>
      </c>
      <c r="D80" s="124"/>
      <c r="E80" s="124"/>
      <c r="F80" s="125">
        <v>6019.2</v>
      </c>
      <c r="G80" s="124"/>
      <c r="H80" s="125">
        <f t="shared" si="1"/>
        <v>6019.2</v>
      </c>
    </row>
    <row r="81" spans="1:8" x14ac:dyDescent="0.25">
      <c r="A81" s="124" t="s">
        <v>1140</v>
      </c>
      <c r="B81" s="124" t="s">
        <v>29</v>
      </c>
      <c r="C81" s="124" t="s">
        <v>407</v>
      </c>
      <c r="D81" s="124"/>
      <c r="E81" s="124"/>
      <c r="F81" s="125">
        <v>10375.200000000001</v>
      </c>
      <c r="G81" s="124"/>
      <c r="H81" s="125">
        <f t="shared" si="1"/>
        <v>10375.200000000001</v>
      </c>
    </row>
    <row r="82" spans="1:8" x14ac:dyDescent="0.25">
      <c r="A82" s="124" t="s">
        <v>1310</v>
      </c>
      <c r="B82" s="124" t="s">
        <v>132</v>
      </c>
      <c r="C82" s="124" t="s">
        <v>407</v>
      </c>
      <c r="D82" s="124"/>
      <c r="E82" s="124"/>
      <c r="F82" s="125">
        <v>8000</v>
      </c>
      <c r="G82" s="124"/>
      <c r="H82" s="125">
        <f t="shared" si="1"/>
        <v>8000</v>
      </c>
    </row>
    <row r="83" spans="1:8" x14ac:dyDescent="0.25">
      <c r="A83" s="124" t="s">
        <v>1309</v>
      </c>
      <c r="B83" s="124" t="s">
        <v>358</v>
      </c>
      <c r="C83" s="124" t="s">
        <v>482</v>
      </c>
      <c r="D83" s="124"/>
      <c r="E83" s="124"/>
      <c r="F83" s="125">
        <v>2444.4</v>
      </c>
      <c r="G83" s="124"/>
      <c r="H83" s="125">
        <f t="shared" si="1"/>
        <v>2444.4</v>
      </c>
    </row>
    <row r="84" spans="1:8" x14ac:dyDescent="0.25">
      <c r="A84" s="124" t="s">
        <v>1325</v>
      </c>
      <c r="B84" s="124" t="s">
        <v>358</v>
      </c>
      <c r="C84" s="124" t="s">
        <v>482</v>
      </c>
      <c r="D84" s="124"/>
      <c r="E84" s="124"/>
      <c r="F84" s="125">
        <v>3259.2</v>
      </c>
      <c r="G84" s="124"/>
      <c r="H84" s="125">
        <f t="shared" si="1"/>
        <v>3259.2</v>
      </c>
    </row>
    <row r="85" spans="1:8" x14ac:dyDescent="0.25">
      <c r="A85" s="124" t="s">
        <v>1293</v>
      </c>
      <c r="B85" s="124" t="s">
        <v>35</v>
      </c>
      <c r="C85" s="124" t="s">
        <v>360</v>
      </c>
      <c r="D85" s="124"/>
      <c r="E85" s="124"/>
      <c r="F85" s="125">
        <v>1222.2</v>
      </c>
      <c r="G85" s="124"/>
      <c r="H85" s="125">
        <f t="shared" si="1"/>
        <v>1222.2</v>
      </c>
    </row>
    <row r="86" spans="1:8" x14ac:dyDescent="0.25">
      <c r="A86" s="124" t="s">
        <v>614</v>
      </c>
      <c r="B86" s="124" t="s">
        <v>41</v>
      </c>
      <c r="C86" s="124" t="s">
        <v>407</v>
      </c>
      <c r="D86" s="124"/>
      <c r="E86" s="125">
        <v>4000</v>
      </c>
      <c r="F86" s="124"/>
      <c r="G86" s="124"/>
      <c r="H86" s="125">
        <f t="shared" si="1"/>
        <v>4000</v>
      </c>
    </row>
    <row r="87" spans="1:8" x14ac:dyDescent="0.25">
      <c r="A87" s="124" t="s">
        <v>361</v>
      </c>
      <c r="B87" s="124" t="s">
        <v>41</v>
      </c>
      <c r="C87" s="124" t="s">
        <v>407</v>
      </c>
      <c r="D87" s="124"/>
      <c r="E87" s="124"/>
      <c r="F87" s="125">
        <v>6696</v>
      </c>
      <c r="G87" s="124"/>
      <c r="H87" s="125">
        <f t="shared" si="1"/>
        <v>6696</v>
      </c>
    </row>
    <row r="88" spans="1:8" x14ac:dyDescent="0.25">
      <c r="A88" s="124" t="s">
        <v>1346</v>
      </c>
      <c r="B88" s="124" t="s">
        <v>41</v>
      </c>
      <c r="C88" s="124" t="s">
        <v>407</v>
      </c>
      <c r="D88" s="124"/>
      <c r="E88" s="124"/>
      <c r="F88" s="124"/>
      <c r="G88" s="125">
        <v>3528</v>
      </c>
      <c r="H88" s="125">
        <f t="shared" si="1"/>
        <v>3528</v>
      </c>
    </row>
    <row r="89" spans="1:8" x14ac:dyDescent="0.25">
      <c r="A89" s="124" t="s">
        <v>1289</v>
      </c>
      <c r="B89" s="124" t="s">
        <v>161</v>
      </c>
      <c r="C89" s="124" t="s">
        <v>1142</v>
      </c>
      <c r="D89" s="124"/>
      <c r="E89" s="124"/>
      <c r="F89" s="125">
        <v>1058.4000000000001</v>
      </c>
      <c r="G89" s="124"/>
      <c r="H89" s="125">
        <f t="shared" si="1"/>
        <v>1058.4000000000001</v>
      </c>
    </row>
    <row r="90" spans="1:8" x14ac:dyDescent="0.25">
      <c r="A90" s="124" t="s">
        <v>1306</v>
      </c>
      <c r="B90" s="124" t="s">
        <v>234</v>
      </c>
      <c r="C90" s="124" t="s">
        <v>1307</v>
      </c>
      <c r="D90" s="124"/>
      <c r="E90" s="124"/>
      <c r="F90" s="125">
        <v>2400</v>
      </c>
      <c r="G90" s="124"/>
      <c r="H90" s="125">
        <f t="shared" si="1"/>
        <v>2400</v>
      </c>
    </row>
    <row r="91" spans="1:8" x14ac:dyDescent="0.25">
      <c r="A91" s="124" t="s">
        <v>1305</v>
      </c>
      <c r="B91" s="124" t="s">
        <v>783</v>
      </c>
      <c r="C91" s="124" t="s">
        <v>1139</v>
      </c>
      <c r="D91" s="124"/>
      <c r="E91" s="124"/>
      <c r="F91" s="125">
        <v>2400</v>
      </c>
      <c r="G91" s="124"/>
      <c r="H91" s="125">
        <f t="shared" si="1"/>
        <v>2400</v>
      </c>
    </row>
    <row r="92" spans="1:8" x14ac:dyDescent="0.25">
      <c r="A92" s="124" t="s">
        <v>785</v>
      </c>
      <c r="B92" s="124" t="s">
        <v>43</v>
      </c>
      <c r="C92" s="124" t="s">
        <v>572</v>
      </c>
      <c r="D92" s="125">
        <v>5000</v>
      </c>
      <c r="E92" s="124"/>
      <c r="F92" s="124"/>
      <c r="G92" s="124"/>
      <c r="H92" s="125">
        <f t="shared" si="1"/>
        <v>5000</v>
      </c>
    </row>
    <row r="93" spans="1:8" x14ac:dyDescent="0.25">
      <c r="A93" s="124" t="s">
        <v>785</v>
      </c>
      <c r="B93" s="124" t="s">
        <v>43</v>
      </c>
      <c r="C93" s="124" t="s">
        <v>572</v>
      </c>
      <c r="D93" s="124"/>
      <c r="E93" s="125">
        <v>2000</v>
      </c>
      <c r="F93" s="124"/>
      <c r="G93" s="124"/>
      <c r="H93" s="125">
        <f t="shared" si="1"/>
        <v>2000</v>
      </c>
    </row>
    <row r="94" spans="1:8" x14ac:dyDescent="0.25">
      <c r="A94" s="124" t="s">
        <v>785</v>
      </c>
      <c r="B94" s="124" t="s">
        <v>43</v>
      </c>
      <c r="C94" s="124" t="s">
        <v>330</v>
      </c>
      <c r="D94" s="124"/>
      <c r="E94" s="124"/>
      <c r="F94" s="125">
        <v>3744</v>
      </c>
      <c r="G94" s="124"/>
      <c r="H94" s="125">
        <f t="shared" si="1"/>
        <v>3744</v>
      </c>
    </row>
    <row r="95" spans="1:8" x14ac:dyDescent="0.25">
      <c r="A95" s="124" t="s">
        <v>785</v>
      </c>
      <c r="B95" s="124" t="s">
        <v>43</v>
      </c>
      <c r="C95" s="124" t="s">
        <v>572</v>
      </c>
      <c r="D95" s="124"/>
      <c r="E95" s="124"/>
      <c r="F95" s="124"/>
      <c r="G95" s="125">
        <v>4640</v>
      </c>
      <c r="H95" s="125">
        <f t="shared" si="1"/>
        <v>4640</v>
      </c>
    </row>
    <row r="96" spans="1:8" x14ac:dyDescent="0.25">
      <c r="A96" s="124" t="s">
        <v>1241</v>
      </c>
      <c r="B96" s="124" t="s">
        <v>169</v>
      </c>
      <c r="C96" s="124" t="s">
        <v>1242</v>
      </c>
      <c r="D96" s="125">
        <v>5000</v>
      </c>
      <c r="E96" s="124"/>
      <c r="F96" s="124"/>
      <c r="G96" s="124"/>
      <c r="H96" s="125">
        <f t="shared" si="1"/>
        <v>5000</v>
      </c>
    </row>
    <row r="97" spans="1:8" x14ac:dyDescent="0.25">
      <c r="A97" s="124" t="s">
        <v>1282</v>
      </c>
      <c r="B97" s="124" t="s">
        <v>850</v>
      </c>
      <c r="C97" s="124" t="s">
        <v>448</v>
      </c>
      <c r="D97" s="124"/>
      <c r="E97" s="124"/>
      <c r="F97" s="125">
        <v>1243.2</v>
      </c>
      <c r="G97" s="124"/>
      <c r="H97" s="125">
        <f t="shared" si="1"/>
        <v>1243.2</v>
      </c>
    </row>
    <row r="98" spans="1:8" x14ac:dyDescent="0.25">
      <c r="A98" s="124" t="s">
        <v>1329</v>
      </c>
      <c r="B98" s="124" t="s">
        <v>365</v>
      </c>
      <c r="C98" s="124" t="s">
        <v>366</v>
      </c>
      <c r="D98" s="124"/>
      <c r="E98" s="124"/>
      <c r="F98" s="125">
        <v>6686.4</v>
      </c>
      <c r="G98" s="124"/>
      <c r="H98" s="125">
        <f t="shared" si="1"/>
        <v>6686.4</v>
      </c>
    </row>
    <row r="99" spans="1:8" x14ac:dyDescent="0.25">
      <c r="A99" s="124" t="s">
        <v>1314</v>
      </c>
      <c r="B99" s="124" t="s">
        <v>788</v>
      </c>
      <c r="C99" s="124" t="s">
        <v>789</v>
      </c>
      <c r="D99" s="124"/>
      <c r="E99" s="124"/>
      <c r="F99" s="125">
        <v>1636.32</v>
      </c>
      <c r="G99" s="124"/>
      <c r="H99" s="125">
        <f t="shared" si="1"/>
        <v>1636.32</v>
      </c>
    </row>
    <row r="100" spans="1:8" x14ac:dyDescent="0.25">
      <c r="A100" s="124" t="s">
        <v>1144</v>
      </c>
      <c r="B100" s="124" t="s">
        <v>280</v>
      </c>
      <c r="C100" s="124" t="s">
        <v>407</v>
      </c>
      <c r="D100" s="124"/>
      <c r="E100" s="124"/>
      <c r="F100" s="125">
        <v>4833.34</v>
      </c>
      <c r="G100" s="124"/>
      <c r="H100" s="125">
        <f t="shared" si="1"/>
        <v>4833.34</v>
      </c>
    </row>
    <row r="101" spans="1:8" x14ac:dyDescent="0.25">
      <c r="A101" s="124" t="s">
        <v>1206</v>
      </c>
      <c r="B101" s="124" t="s">
        <v>1207</v>
      </c>
      <c r="C101" s="124" t="s">
        <v>1208</v>
      </c>
      <c r="D101" s="125">
        <v>4000</v>
      </c>
      <c r="E101" s="124"/>
      <c r="F101" s="124"/>
      <c r="G101" s="124"/>
      <c r="H101" s="125">
        <f t="shared" si="1"/>
        <v>4000</v>
      </c>
    </row>
    <row r="102" spans="1:8" x14ac:dyDescent="0.25">
      <c r="A102" s="124" t="s">
        <v>1288</v>
      </c>
      <c r="B102" s="124" t="s">
        <v>791</v>
      </c>
      <c r="C102" s="124" t="s">
        <v>207</v>
      </c>
      <c r="D102" s="124"/>
      <c r="E102" s="124"/>
      <c r="F102" s="125">
        <v>3456</v>
      </c>
      <c r="G102" s="124"/>
      <c r="H102" s="125">
        <f t="shared" si="1"/>
        <v>3456</v>
      </c>
    </row>
    <row r="103" spans="1:8" x14ac:dyDescent="0.25">
      <c r="A103" s="124" t="s">
        <v>1254</v>
      </c>
      <c r="B103" s="124" t="s">
        <v>791</v>
      </c>
      <c r="C103" s="124" t="s">
        <v>207</v>
      </c>
      <c r="D103" s="125">
        <v>5000</v>
      </c>
      <c r="E103" s="124"/>
      <c r="F103" s="124"/>
      <c r="G103" s="124"/>
      <c r="H103" s="125">
        <f t="shared" si="1"/>
        <v>5000</v>
      </c>
    </row>
    <row r="104" spans="1:8" x14ac:dyDescent="0.25">
      <c r="A104" s="124" t="s">
        <v>1254</v>
      </c>
      <c r="B104" s="124" t="s">
        <v>791</v>
      </c>
      <c r="C104" s="124" t="s">
        <v>207</v>
      </c>
      <c r="D104" s="124"/>
      <c r="E104" s="125">
        <v>2500</v>
      </c>
      <c r="F104" s="124"/>
      <c r="G104" s="124"/>
      <c r="H104" s="125">
        <f t="shared" si="1"/>
        <v>2500</v>
      </c>
    </row>
    <row r="105" spans="1:8" x14ac:dyDescent="0.25">
      <c r="A105" s="124" t="s">
        <v>1024</v>
      </c>
      <c r="B105" s="124" t="s">
        <v>187</v>
      </c>
      <c r="C105" s="124" t="s">
        <v>407</v>
      </c>
      <c r="D105" s="125">
        <v>8000</v>
      </c>
      <c r="E105" s="124"/>
      <c r="F105" s="124"/>
      <c r="G105" s="124"/>
      <c r="H105" s="125">
        <f t="shared" si="1"/>
        <v>8000</v>
      </c>
    </row>
    <row r="106" spans="1:8" x14ac:dyDescent="0.25">
      <c r="A106" s="124" t="s">
        <v>1024</v>
      </c>
      <c r="B106" s="124" t="s">
        <v>187</v>
      </c>
      <c r="C106" s="124" t="s">
        <v>407</v>
      </c>
      <c r="D106" s="124"/>
      <c r="E106" s="125">
        <v>4000</v>
      </c>
      <c r="F106" s="124"/>
      <c r="G106" s="124"/>
      <c r="H106" s="125">
        <f t="shared" si="1"/>
        <v>4000</v>
      </c>
    </row>
    <row r="107" spans="1:8" x14ac:dyDescent="0.25">
      <c r="A107" s="124" t="s">
        <v>1024</v>
      </c>
      <c r="B107" s="124" t="s">
        <v>187</v>
      </c>
      <c r="C107" s="124" t="s">
        <v>407</v>
      </c>
      <c r="D107" s="124"/>
      <c r="E107" s="124"/>
      <c r="F107" s="124"/>
      <c r="G107" s="125">
        <v>5700</v>
      </c>
      <c r="H107" s="125">
        <f t="shared" si="1"/>
        <v>5700</v>
      </c>
    </row>
    <row r="108" spans="1:8" x14ac:dyDescent="0.25">
      <c r="A108" s="124" t="s">
        <v>1353</v>
      </c>
      <c r="B108" s="124" t="s">
        <v>1354</v>
      </c>
      <c r="C108" s="124" t="s">
        <v>366</v>
      </c>
      <c r="D108" s="124"/>
      <c r="E108" s="124"/>
      <c r="F108" s="124"/>
      <c r="G108" s="125">
        <v>4690.3999999999996</v>
      </c>
      <c r="H108" s="125">
        <f t="shared" si="1"/>
        <v>4690.3999999999996</v>
      </c>
    </row>
    <row r="109" spans="1:8" x14ac:dyDescent="0.25">
      <c r="A109" s="124" t="s">
        <v>647</v>
      </c>
      <c r="B109" s="124" t="s">
        <v>187</v>
      </c>
      <c r="C109" s="124" t="s">
        <v>407</v>
      </c>
      <c r="D109" s="124"/>
      <c r="E109" s="124"/>
      <c r="F109" s="125">
        <v>6754.38</v>
      </c>
      <c r="G109" s="124"/>
      <c r="H109" s="125">
        <f t="shared" si="1"/>
        <v>6754.38</v>
      </c>
    </row>
    <row r="110" spans="1:8" x14ac:dyDescent="0.25">
      <c r="A110" s="124" t="s">
        <v>1313</v>
      </c>
      <c r="B110" s="124" t="s">
        <v>189</v>
      </c>
      <c r="C110" s="124" t="s">
        <v>448</v>
      </c>
      <c r="D110" s="124"/>
      <c r="E110" s="124"/>
      <c r="F110" s="125">
        <v>3240</v>
      </c>
      <c r="G110" s="124"/>
      <c r="H110" s="125">
        <f t="shared" si="1"/>
        <v>3240</v>
      </c>
    </row>
    <row r="111" spans="1:8" x14ac:dyDescent="0.25">
      <c r="A111" s="124" t="s">
        <v>1258</v>
      </c>
      <c r="B111" s="124" t="s">
        <v>192</v>
      </c>
      <c r="C111" s="124" t="s">
        <v>373</v>
      </c>
      <c r="D111" s="125">
        <v>5000</v>
      </c>
      <c r="E111" s="124"/>
      <c r="F111" s="124"/>
      <c r="G111" s="124"/>
      <c r="H111" s="125">
        <f t="shared" si="1"/>
        <v>5000</v>
      </c>
    </row>
    <row r="112" spans="1:8" x14ac:dyDescent="0.25">
      <c r="A112" s="124" t="s">
        <v>960</v>
      </c>
      <c r="B112" s="124" t="s">
        <v>219</v>
      </c>
      <c r="C112" s="124" t="s">
        <v>369</v>
      </c>
      <c r="D112" s="124"/>
      <c r="E112" s="124"/>
      <c r="F112" s="125">
        <v>4800</v>
      </c>
      <c r="G112" s="124"/>
      <c r="H112" s="125">
        <f t="shared" si="1"/>
        <v>4800</v>
      </c>
    </row>
    <row r="113" spans="1:8" x14ac:dyDescent="0.25">
      <c r="A113" s="124" t="s">
        <v>1328</v>
      </c>
      <c r="B113" s="124" t="s">
        <v>118</v>
      </c>
      <c r="C113" s="124" t="s">
        <v>407</v>
      </c>
      <c r="D113" s="124"/>
      <c r="E113" s="124"/>
      <c r="F113" s="125">
        <v>5333.34</v>
      </c>
      <c r="G113" s="124"/>
      <c r="H113" s="125">
        <f t="shared" si="1"/>
        <v>5333.34</v>
      </c>
    </row>
    <row r="114" spans="1:8" x14ac:dyDescent="0.25">
      <c r="A114" s="124" t="s">
        <v>1152</v>
      </c>
      <c r="B114" s="124" t="s">
        <v>118</v>
      </c>
      <c r="C114" s="124" t="s">
        <v>407</v>
      </c>
      <c r="D114" s="124"/>
      <c r="E114" s="124"/>
      <c r="F114" s="124"/>
      <c r="G114" s="125">
        <v>4260</v>
      </c>
      <c r="H114" s="125">
        <f t="shared" si="1"/>
        <v>4260</v>
      </c>
    </row>
    <row r="115" spans="1:8" x14ac:dyDescent="0.25">
      <c r="A115" s="124" t="s">
        <v>1113</v>
      </c>
      <c r="B115" s="124" t="s">
        <v>219</v>
      </c>
      <c r="C115" s="124" t="s">
        <v>369</v>
      </c>
      <c r="D115" s="124"/>
      <c r="E115" s="124"/>
      <c r="F115" s="124"/>
      <c r="G115" s="125">
        <v>5600</v>
      </c>
      <c r="H115" s="125">
        <f t="shared" si="1"/>
        <v>5600</v>
      </c>
    </row>
    <row r="116" spans="1:8" x14ac:dyDescent="0.25">
      <c r="A116" s="124" t="s">
        <v>1290</v>
      </c>
      <c r="B116" s="124" t="s">
        <v>26</v>
      </c>
      <c r="C116" s="124" t="s">
        <v>448</v>
      </c>
      <c r="D116" s="124"/>
      <c r="E116" s="124"/>
      <c r="F116" s="125">
        <v>5424</v>
      </c>
      <c r="G116" s="124"/>
      <c r="H116" s="125">
        <f t="shared" si="1"/>
        <v>5424</v>
      </c>
    </row>
    <row r="117" spans="1:8" x14ac:dyDescent="0.25">
      <c r="A117" s="124" t="s">
        <v>1297</v>
      </c>
      <c r="B117" s="124" t="s">
        <v>297</v>
      </c>
      <c r="C117" s="124" t="s">
        <v>376</v>
      </c>
      <c r="D117" s="124"/>
      <c r="E117" s="124"/>
      <c r="F117" s="125">
        <v>1944</v>
      </c>
      <c r="G117" s="124"/>
      <c r="H117" s="125">
        <f t="shared" si="1"/>
        <v>1944</v>
      </c>
    </row>
    <row r="118" spans="1:8" x14ac:dyDescent="0.25">
      <c r="A118" s="124" t="s">
        <v>1238</v>
      </c>
      <c r="B118" s="124" t="s">
        <v>1239</v>
      </c>
      <c r="C118" s="124" t="s">
        <v>1240</v>
      </c>
      <c r="D118" s="125">
        <v>5000</v>
      </c>
      <c r="E118" s="124"/>
      <c r="F118" s="124"/>
      <c r="G118" s="124"/>
      <c r="H118" s="125">
        <f t="shared" si="1"/>
        <v>5000</v>
      </c>
    </row>
    <row r="119" spans="1:8" x14ac:dyDescent="0.25">
      <c r="A119" s="124" t="s">
        <v>1283</v>
      </c>
      <c r="B119" s="124" t="s">
        <v>800</v>
      </c>
      <c r="C119" s="124" t="s">
        <v>801</v>
      </c>
      <c r="D119" s="124"/>
      <c r="E119" s="124"/>
      <c r="F119" s="125">
        <v>672</v>
      </c>
      <c r="G119" s="124"/>
      <c r="H119" s="125">
        <f t="shared" si="1"/>
        <v>672</v>
      </c>
    </row>
    <row r="120" spans="1:8" x14ac:dyDescent="0.25">
      <c r="A120" s="124" t="s">
        <v>1303</v>
      </c>
      <c r="B120" s="124" t="s">
        <v>386</v>
      </c>
      <c r="C120" s="124" t="s">
        <v>387</v>
      </c>
      <c r="D120" s="124"/>
      <c r="E120" s="124"/>
      <c r="F120" s="125">
        <v>5760</v>
      </c>
      <c r="G120" s="124"/>
      <c r="H120" s="125">
        <f t="shared" si="1"/>
        <v>5760</v>
      </c>
    </row>
    <row r="121" spans="1:8" x14ac:dyDescent="0.25">
      <c r="A121" s="124" t="s">
        <v>1281</v>
      </c>
      <c r="B121" s="124" t="s">
        <v>198</v>
      </c>
      <c r="C121" s="124" t="s">
        <v>330</v>
      </c>
      <c r="D121" s="124"/>
      <c r="E121" s="124"/>
      <c r="F121" s="125">
        <v>4007.52</v>
      </c>
      <c r="G121" s="124"/>
      <c r="H121" s="125">
        <f t="shared" si="1"/>
        <v>4007.52</v>
      </c>
    </row>
    <row r="122" spans="1:8" x14ac:dyDescent="0.25">
      <c r="A122" s="124" t="s">
        <v>1341</v>
      </c>
      <c r="B122" s="124" t="s">
        <v>198</v>
      </c>
      <c r="C122" s="124" t="s">
        <v>330</v>
      </c>
      <c r="D122" s="124"/>
      <c r="E122" s="124"/>
      <c r="F122" s="124"/>
      <c r="G122" s="125">
        <v>4522</v>
      </c>
      <c r="H122" s="125">
        <f t="shared" si="1"/>
        <v>4522</v>
      </c>
    </row>
    <row r="123" spans="1:8" x14ac:dyDescent="0.25">
      <c r="A123" s="124" t="s">
        <v>1318</v>
      </c>
      <c r="B123" s="124" t="s">
        <v>468</v>
      </c>
      <c r="C123" s="124" t="s">
        <v>476</v>
      </c>
      <c r="D123" s="124"/>
      <c r="E123" s="124"/>
      <c r="F123" s="125">
        <v>6187.49</v>
      </c>
      <c r="G123" s="124"/>
      <c r="H123" s="125">
        <f t="shared" si="1"/>
        <v>6187.49</v>
      </c>
    </row>
    <row r="124" spans="1:8" x14ac:dyDescent="0.25">
      <c r="A124" s="124" t="s">
        <v>1319</v>
      </c>
      <c r="B124" s="124" t="s">
        <v>847</v>
      </c>
      <c r="C124" s="124" t="s">
        <v>834</v>
      </c>
      <c r="D124" s="124"/>
      <c r="E124" s="124"/>
      <c r="F124" s="125">
        <v>4432.2</v>
      </c>
      <c r="G124" s="124"/>
      <c r="H124" s="125">
        <f t="shared" si="1"/>
        <v>4432.2</v>
      </c>
    </row>
    <row r="125" spans="1:8" x14ac:dyDescent="0.25">
      <c r="A125" s="124" t="s">
        <v>1327</v>
      </c>
      <c r="B125" s="124" t="s">
        <v>166</v>
      </c>
      <c r="C125" s="124" t="s">
        <v>338</v>
      </c>
      <c r="D125" s="124"/>
      <c r="E125" s="124"/>
      <c r="F125" s="125">
        <v>6665.48</v>
      </c>
      <c r="G125" s="124"/>
      <c r="H125" s="125">
        <f t="shared" si="1"/>
        <v>6665.48</v>
      </c>
    </row>
    <row r="126" spans="1:8" x14ac:dyDescent="0.25">
      <c r="A126" s="124" t="s">
        <v>1298</v>
      </c>
      <c r="B126" s="124" t="s">
        <v>806</v>
      </c>
      <c r="C126" s="124" t="s">
        <v>807</v>
      </c>
      <c r="D126" s="124"/>
      <c r="E126" s="124"/>
      <c r="F126" s="125">
        <v>3960</v>
      </c>
      <c r="G126" s="124"/>
      <c r="H126" s="125">
        <f t="shared" si="1"/>
        <v>3960</v>
      </c>
    </row>
    <row r="127" spans="1:8" x14ac:dyDescent="0.25">
      <c r="A127" s="124" t="s">
        <v>1182</v>
      </c>
      <c r="B127" s="124" t="s">
        <v>120</v>
      </c>
      <c r="C127" s="124" t="s">
        <v>330</v>
      </c>
      <c r="D127" s="125">
        <v>5000</v>
      </c>
      <c r="E127" s="124"/>
      <c r="F127" s="124"/>
      <c r="G127" s="124"/>
      <c r="H127" s="125">
        <f t="shared" si="1"/>
        <v>5000</v>
      </c>
    </row>
    <row r="128" spans="1:8" x14ac:dyDescent="0.25">
      <c r="A128" s="124" t="s">
        <v>1182</v>
      </c>
      <c r="B128" s="124" t="s">
        <v>120</v>
      </c>
      <c r="C128" s="124" t="s">
        <v>330</v>
      </c>
      <c r="D128" s="124"/>
      <c r="E128" s="124"/>
      <c r="F128" s="124"/>
      <c r="G128" s="125">
        <v>5880</v>
      </c>
      <c r="H128" s="125">
        <f t="shared" si="1"/>
        <v>5880</v>
      </c>
    </row>
    <row r="129" spans="1:8" x14ac:dyDescent="0.25">
      <c r="A129" s="124" t="s">
        <v>1150</v>
      </c>
      <c r="B129" s="124" t="s">
        <v>120</v>
      </c>
      <c r="C129" s="124" t="s">
        <v>330</v>
      </c>
      <c r="D129" s="124"/>
      <c r="E129" s="124"/>
      <c r="F129" s="125">
        <v>4239.3599999999997</v>
      </c>
      <c r="G129" s="124"/>
      <c r="H129" s="125">
        <f t="shared" si="1"/>
        <v>4239.3599999999997</v>
      </c>
    </row>
    <row r="130" spans="1:8" x14ac:dyDescent="0.25">
      <c r="A130" s="124" t="s">
        <v>1122</v>
      </c>
      <c r="B130" s="124" t="s">
        <v>299</v>
      </c>
      <c r="C130" s="124" t="s">
        <v>483</v>
      </c>
      <c r="D130" s="124"/>
      <c r="E130" s="124"/>
      <c r="F130" s="125">
        <v>3750</v>
      </c>
      <c r="G130" s="124"/>
      <c r="H130" s="125">
        <f t="shared" si="1"/>
        <v>3750</v>
      </c>
    </row>
    <row r="131" spans="1:8" x14ac:dyDescent="0.25">
      <c r="A131" s="124" t="s">
        <v>298</v>
      </c>
      <c r="B131" s="124" t="s">
        <v>299</v>
      </c>
      <c r="C131" s="124" t="s">
        <v>483</v>
      </c>
      <c r="D131" s="125">
        <v>5000</v>
      </c>
      <c r="E131" s="124"/>
      <c r="F131" s="124"/>
      <c r="G131" s="124"/>
      <c r="H131" s="125">
        <f t="shared" si="1"/>
        <v>5000</v>
      </c>
    </row>
    <row r="132" spans="1:8" x14ac:dyDescent="0.25">
      <c r="A132" s="124" t="s">
        <v>1342</v>
      </c>
      <c r="B132" s="124" t="s">
        <v>204</v>
      </c>
      <c r="C132" s="124" t="s">
        <v>330</v>
      </c>
      <c r="D132" s="124"/>
      <c r="E132" s="124"/>
      <c r="F132" s="124"/>
      <c r="G132" s="125">
        <v>5600</v>
      </c>
      <c r="H132" s="125">
        <f t="shared" si="1"/>
        <v>5600</v>
      </c>
    </row>
    <row r="133" spans="1:8" x14ac:dyDescent="0.25">
      <c r="A133" s="124" t="s">
        <v>1002</v>
      </c>
      <c r="B133" s="124" t="s">
        <v>204</v>
      </c>
      <c r="C133" s="124" t="s">
        <v>330</v>
      </c>
      <c r="D133" s="125">
        <v>10000</v>
      </c>
      <c r="E133" s="124"/>
      <c r="F133" s="124"/>
      <c r="G133" s="124"/>
      <c r="H133" s="125">
        <f t="shared" ref="H133:H196" si="2">SUM(D133:G133)</f>
        <v>10000</v>
      </c>
    </row>
    <row r="134" spans="1:8" x14ac:dyDescent="0.25">
      <c r="A134" s="124" t="s">
        <v>1002</v>
      </c>
      <c r="B134" s="124" t="s">
        <v>204</v>
      </c>
      <c r="C134" s="124" t="s">
        <v>330</v>
      </c>
      <c r="D134" s="124"/>
      <c r="E134" s="124"/>
      <c r="F134" s="125">
        <v>4000</v>
      </c>
      <c r="G134" s="124"/>
      <c r="H134" s="125">
        <f t="shared" si="2"/>
        <v>4000</v>
      </c>
    </row>
    <row r="135" spans="1:8" x14ac:dyDescent="0.25">
      <c r="A135" s="124" t="s">
        <v>1326</v>
      </c>
      <c r="B135" s="124" t="s">
        <v>209</v>
      </c>
      <c r="C135" s="124" t="s">
        <v>382</v>
      </c>
      <c r="D135" s="124"/>
      <c r="E135" s="124"/>
      <c r="F135" s="125">
        <v>4800</v>
      </c>
      <c r="G135" s="124"/>
      <c r="H135" s="125">
        <f t="shared" si="2"/>
        <v>4800</v>
      </c>
    </row>
    <row r="136" spans="1:8" x14ac:dyDescent="0.25">
      <c r="A136" s="124" t="s">
        <v>208</v>
      </c>
      <c r="B136" s="124" t="s">
        <v>209</v>
      </c>
      <c r="C136" s="124" t="s">
        <v>382</v>
      </c>
      <c r="D136" s="124"/>
      <c r="E136" s="124"/>
      <c r="F136" s="124"/>
      <c r="G136" s="125">
        <v>5500</v>
      </c>
      <c r="H136" s="125">
        <f t="shared" si="2"/>
        <v>5500</v>
      </c>
    </row>
    <row r="137" spans="1:8" x14ac:dyDescent="0.25">
      <c r="A137" s="124" t="s">
        <v>1308</v>
      </c>
      <c r="B137" s="124" t="s">
        <v>196</v>
      </c>
      <c r="C137" s="124" t="s">
        <v>477</v>
      </c>
      <c r="D137" s="124"/>
      <c r="E137" s="124"/>
      <c r="F137" s="125">
        <v>2760</v>
      </c>
      <c r="G137" s="124"/>
      <c r="H137" s="125">
        <f t="shared" si="2"/>
        <v>2760</v>
      </c>
    </row>
    <row r="138" spans="1:8" x14ac:dyDescent="0.25">
      <c r="A138" s="124" t="s">
        <v>1320</v>
      </c>
      <c r="B138" s="124" t="s">
        <v>212</v>
      </c>
      <c r="C138" s="124" t="s">
        <v>141</v>
      </c>
      <c r="D138" s="124"/>
      <c r="E138" s="124"/>
      <c r="F138" s="125">
        <v>3900</v>
      </c>
      <c r="G138" s="124"/>
      <c r="H138" s="125">
        <f t="shared" si="2"/>
        <v>3900</v>
      </c>
    </row>
    <row r="139" spans="1:8" x14ac:dyDescent="0.25">
      <c r="A139" s="124" t="s">
        <v>1345</v>
      </c>
      <c r="B139" s="124" t="s">
        <v>217</v>
      </c>
      <c r="C139" s="124" t="s">
        <v>407</v>
      </c>
      <c r="D139" s="124"/>
      <c r="E139" s="124"/>
      <c r="F139" s="124"/>
      <c r="G139" s="125">
        <v>5280</v>
      </c>
      <c r="H139" s="125">
        <f t="shared" si="2"/>
        <v>5280</v>
      </c>
    </row>
    <row r="140" spans="1:8" x14ac:dyDescent="0.25">
      <c r="A140" s="124" t="s">
        <v>1304</v>
      </c>
      <c r="B140" s="124" t="s">
        <v>217</v>
      </c>
      <c r="C140" s="124" t="s">
        <v>407</v>
      </c>
      <c r="D140" s="124"/>
      <c r="E140" s="124"/>
      <c r="F140" s="125">
        <v>6673.92</v>
      </c>
      <c r="G140" s="124"/>
      <c r="H140" s="125">
        <f t="shared" si="2"/>
        <v>6673.92</v>
      </c>
    </row>
    <row r="141" spans="1:8" x14ac:dyDescent="0.25">
      <c r="A141" s="124" t="s">
        <v>1225</v>
      </c>
      <c r="B141" s="124" t="s">
        <v>1004</v>
      </c>
      <c r="C141" s="124" t="s">
        <v>789</v>
      </c>
      <c r="D141" s="125">
        <v>4000</v>
      </c>
      <c r="E141" s="124"/>
      <c r="F141" s="124"/>
      <c r="G141" s="124"/>
      <c r="H141" s="125">
        <f t="shared" si="2"/>
        <v>4000</v>
      </c>
    </row>
    <row r="142" spans="1:8" x14ac:dyDescent="0.25">
      <c r="A142" s="124" t="s">
        <v>1299</v>
      </c>
      <c r="B142" s="124" t="s">
        <v>280</v>
      </c>
      <c r="C142" s="124" t="s">
        <v>407</v>
      </c>
      <c r="D142" s="124"/>
      <c r="E142" s="124"/>
      <c r="F142" s="125">
        <v>3222.66</v>
      </c>
      <c r="G142" s="124"/>
      <c r="H142" s="125">
        <f t="shared" si="2"/>
        <v>3222.66</v>
      </c>
    </row>
    <row r="143" spans="1:8" x14ac:dyDescent="0.25">
      <c r="A143" s="124" t="s">
        <v>1280</v>
      </c>
      <c r="B143" s="124" t="s">
        <v>818</v>
      </c>
      <c r="C143" s="124" t="s">
        <v>819</v>
      </c>
      <c r="D143" s="124"/>
      <c r="E143" s="124"/>
      <c r="F143" s="125">
        <v>3600</v>
      </c>
      <c r="G143" s="124"/>
      <c r="H143" s="125">
        <f t="shared" si="2"/>
        <v>3600</v>
      </c>
    </row>
    <row r="144" spans="1:8" x14ac:dyDescent="0.25">
      <c r="A144" s="124" t="s">
        <v>527</v>
      </c>
      <c r="B144" s="124" t="s">
        <v>221</v>
      </c>
      <c r="C144" s="124" t="s">
        <v>407</v>
      </c>
      <c r="D144" s="124"/>
      <c r="E144" s="125">
        <v>4000</v>
      </c>
      <c r="F144" s="124"/>
      <c r="G144" s="124"/>
      <c r="H144" s="125">
        <f t="shared" si="2"/>
        <v>4000</v>
      </c>
    </row>
    <row r="145" spans="1:8" x14ac:dyDescent="0.25">
      <c r="A145" s="124" t="s">
        <v>1285</v>
      </c>
      <c r="B145" s="124" t="s">
        <v>1286</v>
      </c>
      <c r="C145" s="124" t="s">
        <v>1287</v>
      </c>
      <c r="D145" s="124"/>
      <c r="E145" s="124"/>
      <c r="F145" s="125">
        <v>4800</v>
      </c>
      <c r="G145" s="124"/>
      <c r="H145" s="125">
        <f t="shared" si="2"/>
        <v>4800</v>
      </c>
    </row>
    <row r="146" spans="1:8" x14ac:dyDescent="0.25">
      <c r="A146" s="124" t="s">
        <v>1198</v>
      </c>
      <c r="B146" s="124" t="s">
        <v>1199</v>
      </c>
      <c r="C146" s="124" t="s">
        <v>1200</v>
      </c>
      <c r="D146" s="125">
        <v>5000</v>
      </c>
      <c r="E146" s="124"/>
      <c r="F146" s="124"/>
      <c r="G146" s="124"/>
      <c r="H146" s="125">
        <f t="shared" si="2"/>
        <v>5000</v>
      </c>
    </row>
    <row r="147" spans="1:8" x14ac:dyDescent="0.25">
      <c r="A147" s="124" t="s">
        <v>1134</v>
      </c>
      <c r="B147" s="124" t="s">
        <v>223</v>
      </c>
      <c r="C147" s="124" t="s">
        <v>1302</v>
      </c>
      <c r="D147" s="124"/>
      <c r="E147" s="124"/>
      <c r="F147" s="125">
        <v>5520</v>
      </c>
      <c r="G147" s="124"/>
      <c r="H147" s="125">
        <f t="shared" si="2"/>
        <v>5520</v>
      </c>
    </row>
    <row r="148" spans="1:8" x14ac:dyDescent="0.25">
      <c r="A148" s="124" t="s">
        <v>1291</v>
      </c>
      <c r="B148" s="124" t="s">
        <v>829</v>
      </c>
      <c r="C148" s="124" t="s">
        <v>500</v>
      </c>
      <c r="D148" s="124"/>
      <c r="E148" s="124"/>
      <c r="F148" s="125">
        <v>3360</v>
      </c>
      <c r="G148" s="124"/>
      <c r="H148" s="125">
        <f t="shared" si="2"/>
        <v>3360</v>
      </c>
    </row>
    <row r="149" spans="1:8" x14ac:dyDescent="0.25">
      <c r="A149" s="124" t="s">
        <v>1183</v>
      </c>
      <c r="B149" s="124" t="s">
        <v>148</v>
      </c>
      <c r="C149" s="124" t="s">
        <v>338</v>
      </c>
      <c r="D149" s="125">
        <v>8000</v>
      </c>
      <c r="E149" s="124"/>
      <c r="F149" s="124"/>
      <c r="G149" s="124"/>
      <c r="H149" s="125">
        <f t="shared" si="2"/>
        <v>8000</v>
      </c>
    </row>
    <row r="150" spans="1:8" x14ac:dyDescent="0.25">
      <c r="A150" s="124" t="s">
        <v>1300</v>
      </c>
      <c r="B150" s="124" t="s">
        <v>1301</v>
      </c>
      <c r="C150" s="124" t="s">
        <v>1138</v>
      </c>
      <c r="D150" s="124"/>
      <c r="E150" s="124"/>
      <c r="F150" s="125">
        <v>4860</v>
      </c>
      <c r="G150" s="124"/>
      <c r="H150" s="125">
        <f t="shared" si="2"/>
        <v>4860</v>
      </c>
    </row>
    <row r="151" spans="1:8" x14ac:dyDescent="0.25">
      <c r="A151" s="124" t="s">
        <v>1295</v>
      </c>
      <c r="B151" s="124" t="s">
        <v>150</v>
      </c>
      <c r="C151" s="124" t="s">
        <v>407</v>
      </c>
      <c r="D151" s="124"/>
      <c r="E151" s="124"/>
      <c r="F151" s="125">
        <v>3360</v>
      </c>
      <c r="G151" s="124"/>
      <c r="H151" s="125">
        <f t="shared" si="2"/>
        <v>3360</v>
      </c>
    </row>
    <row r="152" spans="1:8" x14ac:dyDescent="0.25">
      <c r="A152" s="124" t="s">
        <v>1296</v>
      </c>
      <c r="B152" s="124" t="s">
        <v>150</v>
      </c>
      <c r="C152" s="124" t="s">
        <v>407</v>
      </c>
      <c r="D152" s="124"/>
      <c r="E152" s="124"/>
      <c r="F152" s="125">
        <v>3360</v>
      </c>
      <c r="G152" s="124"/>
      <c r="H152" s="125">
        <f t="shared" si="2"/>
        <v>3360</v>
      </c>
    </row>
    <row r="153" spans="1:8" x14ac:dyDescent="0.25">
      <c r="A153" s="124" t="s">
        <v>1316</v>
      </c>
      <c r="B153" s="124" t="s">
        <v>812</v>
      </c>
      <c r="C153" s="124" t="s">
        <v>481</v>
      </c>
      <c r="D153" s="124"/>
      <c r="E153" s="124"/>
      <c r="F153" s="125">
        <v>6760</v>
      </c>
      <c r="G153" s="124"/>
      <c r="H153" s="125">
        <f t="shared" si="2"/>
        <v>6760</v>
      </c>
    </row>
    <row r="154" spans="1:8" x14ac:dyDescent="0.25">
      <c r="A154" s="124" t="s">
        <v>1259</v>
      </c>
      <c r="B154" s="124" t="s">
        <v>227</v>
      </c>
      <c r="C154" s="124" t="s">
        <v>407</v>
      </c>
      <c r="D154" s="125">
        <v>4000</v>
      </c>
      <c r="E154" s="124"/>
      <c r="F154" s="124"/>
      <c r="G154" s="124"/>
      <c r="H154" s="125">
        <f t="shared" si="2"/>
        <v>4000</v>
      </c>
    </row>
    <row r="155" spans="1:8" x14ac:dyDescent="0.25">
      <c r="A155" s="124" t="s">
        <v>1259</v>
      </c>
      <c r="B155" s="124" t="s">
        <v>227</v>
      </c>
      <c r="C155" s="124" t="s">
        <v>407</v>
      </c>
      <c r="D155" s="125">
        <v>4000</v>
      </c>
      <c r="E155" s="124"/>
      <c r="F155" s="124"/>
      <c r="G155" s="124"/>
      <c r="H155" s="125">
        <f t="shared" si="2"/>
        <v>4000</v>
      </c>
    </row>
    <row r="156" spans="1:8" x14ac:dyDescent="0.25">
      <c r="A156" s="124" t="s">
        <v>1259</v>
      </c>
      <c r="B156" s="124" t="s">
        <v>227</v>
      </c>
      <c r="C156" s="124" t="s">
        <v>407</v>
      </c>
      <c r="D156" s="125">
        <v>4000</v>
      </c>
      <c r="E156" s="124"/>
      <c r="F156" s="124"/>
      <c r="G156" s="124"/>
      <c r="H156" s="125">
        <f t="shared" si="2"/>
        <v>4000</v>
      </c>
    </row>
    <row r="157" spans="1:8" x14ac:dyDescent="0.25">
      <c r="A157" s="124" t="s">
        <v>1259</v>
      </c>
      <c r="B157" s="124" t="s">
        <v>227</v>
      </c>
      <c r="C157" s="124" t="s">
        <v>407</v>
      </c>
      <c r="D157" s="125">
        <v>10000</v>
      </c>
      <c r="E157" s="124"/>
      <c r="F157" s="124"/>
      <c r="G157" s="124"/>
      <c r="H157" s="125">
        <f t="shared" si="2"/>
        <v>10000</v>
      </c>
    </row>
    <row r="158" spans="1:8" x14ac:dyDescent="0.25">
      <c r="A158" s="124" t="s">
        <v>1311</v>
      </c>
      <c r="B158" s="124" t="s">
        <v>1312</v>
      </c>
      <c r="C158" s="124" t="s">
        <v>407</v>
      </c>
      <c r="D158" s="124"/>
      <c r="E158" s="124"/>
      <c r="F158" s="125">
        <v>7058.82</v>
      </c>
      <c r="G158" s="124"/>
      <c r="H158" s="125">
        <f t="shared" si="2"/>
        <v>7058.82</v>
      </c>
    </row>
    <row r="159" spans="1:8" x14ac:dyDescent="0.25">
      <c r="A159" s="124" t="s">
        <v>1284</v>
      </c>
      <c r="B159" s="124" t="s">
        <v>1124</v>
      </c>
      <c r="C159" s="124" t="s">
        <v>1125</v>
      </c>
      <c r="D159" s="124"/>
      <c r="E159" s="124"/>
      <c r="F159" s="125">
        <v>2880</v>
      </c>
      <c r="G159" s="124"/>
      <c r="H159" s="125">
        <f t="shared" si="2"/>
        <v>2880</v>
      </c>
    </row>
    <row r="160" spans="1:8" x14ac:dyDescent="0.25">
      <c r="A160" s="124" t="s">
        <v>1181</v>
      </c>
      <c r="B160" s="124" t="s">
        <v>914</v>
      </c>
      <c r="C160" s="124" t="s">
        <v>407</v>
      </c>
      <c r="D160" s="125">
        <v>8000</v>
      </c>
      <c r="E160" s="124"/>
      <c r="F160" s="124"/>
      <c r="G160" s="124"/>
      <c r="H160" s="125">
        <f t="shared" si="2"/>
        <v>8000</v>
      </c>
    </row>
    <row r="161" spans="1:8" x14ac:dyDescent="0.25">
      <c r="A161" s="124" t="s">
        <v>1315</v>
      </c>
      <c r="B161" s="124" t="s">
        <v>229</v>
      </c>
      <c r="C161" s="124" t="s">
        <v>407</v>
      </c>
      <c r="D161" s="124"/>
      <c r="E161" s="124"/>
      <c r="F161" s="125">
        <v>12000</v>
      </c>
      <c r="G161" s="124"/>
      <c r="H161" s="125">
        <f t="shared" si="2"/>
        <v>12000</v>
      </c>
    </row>
    <row r="162" spans="1:8" x14ac:dyDescent="0.25">
      <c r="A162" s="124" t="s">
        <v>1347</v>
      </c>
      <c r="B162" s="124" t="s">
        <v>229</v>
      </c>
      <c r="C162" s="124" t="s">
        <v>407</v>
      </c>
      <c r="D162" s="124"/>
      <c r="E162" s="124"/>
      <c r="F162" s="124"/>
      <c r="G162" s="125">
        <v>10010</v>
      </c>
      <c r="H162" s="125">
        <f t="shared" si="2"/>
        <v>10010</v>
      </c>
    </row>
    <row r="163" spans="1:8" x14ac:dyDescent="0.25">
      <c r="A163" s="124" t="s">
        <v>1172</v>
      </c>
      <c r="B163" s="124" t="s">
        <v>1027</v>
      </c>
      <c r="C163" s="124" t="s">
        <v>407</v>
      </c>
      <c r="D163" s="125">
        <v>6000</v>
      </c>
      <c r="E163" s="124"/>
      <c r="F163" s="124"/>
      <c r="G163" s="124"/>
      <c r="H163" s="125">
        <f t="shared" si="2"/>
        <v>6000</v>
      </c>
    </row>
    <row r="164" spans="1:8" x14ac:dyDescent="0.25">
      <c r="A164" s="124" t="s">
        <v>1172</v>
      </c>
      <c r="B164" s="124" t="s">
        <v>1027</v>
      </c>
      <c r="C164" s="124" t="s">
        <v>407</v>
      </c>
      <c r="D164" s="124"/>
      <c r="E164" s="125">
        <v>4000</v>
      </c>
      <c r="F164" s="124"/>
      <c r="G164" s="124"/>
      <c r="H164" s="125">
        <f t="shared" si="2"/>
        <v>4000</v>
      </c>
    </row>
    <row r="165" spans="1:8" x14ac:dyDescent="0.25">
      <c r="A165" s="124" t="s">
        <v>1292</v>
      </c>
      <c r="B165" s="124" t="s">
        <v>280</v>
      </c>
      <c r="C165" s="124" t="s">
        <v>407</v>
      </c>
      <c r="D165" s="124"/>
      <c r="E165" s="124"/>
      <c r="F165" s="125">
        <v>5724</v>
      </c>
      <c r="G165" s="124"/>
      <c r="H165" s="125">
        <f t="shared" si="2"/>
        <v>5724</v>
      </c>
    </row>
    <row r="166" spans="1:8" x14ac:dyDescent="0.25">
      <c r="A166" s="124" t="s">
        <v>1136</v>
      </c>
      <c r="B166" s="124" t="s">
        <v>833</v>
      </c>
      <c r="C166" s="124" t="s">
        <v>834</v>
      </c>
      <c r="D166" s="124"/>
      <c r="E166" s="124"/>
      <c r="F166" s="125">
        <v>4984.38</v>
      </c>
      <c r="G166" s="124"/>
      <c r="H166" s="125">
        <f t="shared" si="2"/>
        <v>4984.38</v>
      </c>
    </row>
    <row r="167" spans="1:8" x14ac:dyDescent="0.25">
      <c r="A167" s="124" t="s">
        <v>1322</v>
      </c>
      <c r="B167" s="124" t="s">
        <v>231</v>
      </c>
      <c r="C167" s="124" t="s">
        <v>1323</v>
      </c>
      <c r="D167" s="124"/>
      <c r="E167" s="124"/>
      <c r="F167" s="125">
        <v>3783.36</v>
      </c>
      <c r="G167" s="124"/>
      <c r="H167" s="125">
        <f t="shared" si="2"/>
        <v>3783.36</v>
      </c>
    </row>
    <row r="168" spans="1:8" x14ac:dyDescent="0.25">
      <c r="A168" s="124" t="s">
        <v>1264</v>
      </c>
      <c r="B168" s="124" t="s">
        <v>57</v>
      </c>
      <c r="C168" s="124" t="s">
        <v>333</v>
      </c>
      <c r="D168" s="124"/>
      <c r="E168" s="125">
        <v>5000</v>
      </c>
      <c r="F168" s="124"/>
      <c r="G168" s="124"/>
      <c r="H168" s="125">
        <f t="shared" si="2"/>
        <v>5000</v>
      </c>
    </row>
    <row r="169" spans="1:8" x14ac:dyDescent="0.25">
      <c r="A169" s="124" t="s">
        <v>1264</v>
      </c>
      <c r="B169" s="124" t="s">
        <v>57</v>
      </c>
      <c r="C169" s="124" t="s">
        <v>333</v>
      </c>
      <c r="D169" s="124"/>
      <c r="E169" s="124"/>
      <c r="F169" s="125">
        <v>3024</v>
      </c>
      <c r="G169" s="124"/>
      <c r="H169" s="125">
        <f t="shared" si="2"/>
        <v>3024</v>
      </c>
    </row>
    <row r="170" spans="1:8" x14ac:dyDescent="0.25">
      <c r="A170" s="124" t="s">
        <v>56</v>
      </c>
      <c r="B170" s="124" t="s">
        <v>57</v>
      </c>
      <c r="C170" s="124" t="s">
        <v>333</v>
      </c>
      <c r="D170" s="125">
        <v>8000</v>
      </c>
      <c r="E170" s="124"/>
      <c r="F170" s="124"/>
      <c r="G170" s="124"/>
      <c r="H170" s="125">
        <f t="shared" si="2"/>
        <v>8000</v>
      </c>
    </row>
    <row r="171" spans="1:8" x14ac:dyDescent="0.25">
      <c r="A171" s="124" t="s">
        <v>981</v>
      </c>
      <c r="B171" s="124" t="s">
        <v>739</v>
      </c>
      <c r="C171" s="124" t="s">
        <v>369</v>
      </c>
      <c r="D171" s="125">
        <v>3000</v>
      </c>
      <c r="E171" s="124"/>
      <c r="F171" s="124"/>
      <c r="G171" s="124"/>
      <c r="H171" s="125">
        <f t="shared" si="2"/>
        <v>3000</v>
      </c>
    </row>
    <row r="172" spans="1:8" x14ac:dyDescent="0.25">
      <c r="A172" s="124" t="s">
        <v>1270</v>
      </c>
      <c r="B172" s="124" t="s">
        <v>256</v>
      </c>
      <c r="C172" s="124" t="s">
        <v>407</v>
      </c>
      <c r="D172" s="124"/>
      <c r="E172" s="125">
        <v>10000</v>
      </c>
      <c r="F172" s="124"/>
      <c r="G172" s="124"/>
      <c r="H172" s="125">
        <f t="shared" si="2"/>
        <v>10000</v>
      </c>
    </row>
    <row r="173" spans="1:8" x14ac:dyDescent="0.25">
      <c r="A173" s="124" t="s">
        <v>992</v>
      </c>
      <c r="B173" s="124" t="s">
        <v>256</v>
      </c>
      <c r="C173" s="124" t="s">
        <v>407</v>
      </c>
      <c r="D173" s="125">
        <v>120000</v>
      </c>
      <c r="E173" s="124"/>
      <c r="F173" s="124"/>
      <c r="G173" s="124"/>
      <c r="H173" s="125">
        <f t="shared" si="2"/>
        <v>120000</v>
      </c>
    </row>
    <row r="174" spans="1:8" x14ac:dyDescent="0.25">
      <c r="A174" s="124" t="s">
        <v>992</v>
      </c>
      <c r="B174" s="124" t="s">
        <v>256</v>
      </c>
      <c r="C174" s="124" t="s">
        <v>407</v>
      </c>
      <c r="D174" s="125">
        <v>20000</v>
      </c>
      <c r="E174" s="124"/>
      <c r="F174" s="124"/>
      <c r="G174" s="124"/>
      <c r="H174" s="125">
        <f t="shared" si="2"/>
        <v>20000</v>
      </c>
    </row>
    <row r="175" spans="1:8" x14ac:dyDescent="0.25">
      <c r="A175" s="124" t="s">
        <v>1255</v>
      </c>
      <c r="B175" s="124" t="s">
        <v>1256</v>
      </c>
      <c r="C175" s="124" t="s">
        <v>330</v>
      </c>
      <c r="D175" s="125">
        <v>15000</v>
      </c>
      <c r="E175" s="124"/>
      <c r="F175" s="124"/>
      <c r="G175" s="124"/>
      <c r="H175" s="125">
        <f t="shared" si="2"/>
        <v>15000</v>
      </c>
    </row>
    <row r="176" spans="1:8" x14ac:dyDescent="0.25">
      <c r="A176" s="124" t="s">
        <v>1215</v>
      </c>
      <c r="B176" s="124" t="s">
        <v>628</v>
      </c>
      <c r="C176" s="124" t="s">
        <v>141</v>
      </c>
      <c r="D176" s="125">
        <v>5000</v>
      </c>
      <c r="E176" s="124"/>
      <c r="F176" s="124"/>
      <c r="G176" s="124"/>
      <c r="H176" s="125">
        <f t="shared" si="2"/>
        <v>5000</v>
      </c>
    </row>
    <row r="177" spans="1:8" x14ac:dyDescent="0.25">
      <c r="A177" s="124" t="s">
        <v>1277</v>
      </c>
      <c r="B177" s="124" t="s">
        <v>874</v>
      </c>
      <c r="C177" s="124" t="s">
        <v>500</v>
      </c>
      <c r="D177" s="124"/>
      <c r="E177" s="125">
        <v>2506</v>
      </c>
      <c r="F177" s="124"/>
      <c r="G177" s="124"/>
      <c r="H177" s="125">
        <f t="shared" si="2"/>
        <v>2506</v>
      </c>
    </row>
    <row r="178" spans="1:8" x14ac:dyDescent="0.25">
      <c r="A178" s="124" t="s">
        <v>1170</v>
      </c>
      <c r="B178" s="124" t="s">
        <v>1171</v>
      </c>
      <c r="C178" s="124" t="s">
        <v>407</v>
      </c>
      <c r="D178" s="125">
        <v>15000</v>
      </c>
      <c r="E178" s="124"/>
      <c r="F178" s="124"/>
      <c r="G178" s="124"/>
      <c r="H178" s="125">
        <f t="shared" si="2"/>
        <v>15000</v>
      </c>
    </row>
    <row r="179" spans="1:8" x14ac:dyDescent="0.25">
      <c r="A179" s="124" t="s">
        <v>1211</v>
      </c>
      <c r="B179" s="124" t="s">
        <v>1212</v>
      </c>
      <c r="C179" s="124" t="s">
        <v>469</v>
      </c>
      <c r="D179" s="125">
        <v>10000</v>
      </c>
      <c r="E179" s="124"/>
      <c r="F179" s="124"/>
      <c r="G179" s="124"/>
      <c r="H179" s="125">
        <f t="shared" si="2"/>
        <v>10000</v>
      </c>
    </row>
    <row r="180" spans="1:8" x14ac:dyDescent="0.25">
      <c r="A180" s="124" t="s">
        <v>1063</v>
      </c>
      <c r="B180" s="124" t="s">
        <v>1089</v>
      </c>
      <c r="C180" s="124" t="s">
        <v>1065</v>
      </c>
      <c r="D180" s="124"/>
      <c r="E180" s="125">
        <v>5000</v>
      </c>
      <c r="F180" s="124"/>
      <c r="G180" s="124"/>
      <c r="H180" s="125">
        <f t="shared" si="2"/>
        <v>5000</v>
      </c>
    </row>
    <row r="181" spans="1:8" x14ac:dyDescent="0.25">
      <c r="A181" s="124" t="s">
        <v>1267</v>
      </c>
      <c r="B181" s="124" t="s">
        <v>709</v>
      </c>
      <c r="C181" s="124" t="s">
        <v>407</v>
      </c>
      <c r="D181" s="124"/>
      <c r="E181" s="125">
        <v>4000</v>
      </c>
      <c r="F181" s="124"/>
      <c r="G181" s="124"/>
      <c r="H181" s="125">
        <f t="shared" si="2"/>
        <v>4000</v>
      </c>
    </row>
    <row r="182" spans="1:8" x14ac:dyDescent="0.25">
      <c r="A182" s="124" t="s">
        <v>1168</v>
      </c>
      <c r="B182" s="124" t="s">
        <v>52</v>
      </c>
      <c r="C182" s="124" t="s">
        <v>407</v>
      </c>
      <c r="D182" s="125">
        <v>4000</v>
      </c>
      <c r="E182" s="124"/>
      <c r="F182" s="124"/>
      <c r="G182" s="124"/>
      <c r="H182" s="125">
        <f t="shared" si="2"/>
        <v>4000</v>
      </c>
    </row>
    <row r="183" spans="1:8" x14ac:dyDescent="0.25">
      <c r="A183" s="124" t="s">
        <v>420</v>
      </c>
      <c r="B183" s="124" t="s">
        <v>59</v>
      </c>
      <c r="C183" s="124" t="s">
        <v>407</v>
      </c>
      <c r="D183" s="125">
        <v>15000</v>
      </c>
      <c r="E183" s="124"/>
      <c r="F183" s="124"/>
      <c r="G183" s="124"/>
      <c r="H183" s="125">
        <f t="shared" si="2"/>
        <v>15000</v>
      </c>
    </row>
    <row r="184" spans="1:8" x14ac:dyDescent="0.25">
      <c r="A184" s="124" t="s">
        <v>1262</v>
      </c>
      <c r="B184" s="124" t="s">
        <v>1263</v>
      </c>
      <c r="C184" s="124" t="s">
        <v>407</v>
      </c>
      <c r="D184" s="124"/>
      <c r="E184" s="125">
        <v>5000</v>
      </c>
      <c r="F184" s="124"/>
      <c r="G184" s="124"/>
      <c r="H184" s="125">
        <f t="shared" si="2"/>
        <v>5000</v>
      </c>
    </row>
    <row r="185" spans="1:8" x14ac:dyDescent="0.25">
      <c r="A185" s="124" t="s">
        <v>1034</v>
      </c>
      <c r="B185" s="124" t="s">
        <v>108</v>
      </c>
      <c r="C185" s="124" t="s">
        <v>407</v>
      </c>
      <c r="D185" s="125">
        <v>8000</v>
      </c>
      <c r="E185" s="124"/>
      <c r="F185" s="124"/>
      <c r="G185" s="124"/>
      <c r="H185" s="125">
        <f t="shared" si="2"/>
        <v>8000</v>
      </c>
    </row>
    <row r="186" spans="1:8" x14ac:dyDescent="0.25">
      <c r="A186" s="124" t="s">
        <v>1214</v>
      </c>
      <c r="B186" s="124" t="s">
        <v>724</v>
      </c>
      <c r="C186" s="124" t="s">
        <v>330</v>
      </c>
      <c r="D186" s="125">
        <v>5000</v>
      </c>
      <c r="E186" s="124"/>
      <c r="F186" s="124"/>
      <c r="G186" s="124"/>
      <c r="H186" s="125">
        <f t="shared" si="2"/>
        <v>5000</v>
      </c>
    </row>
    <row r="187" spans="1:8" x14ac:dyDescent="0.25">
      <c r="A187" s="124" t="s">
        <v>1169</v>
      </c>
      <c r="B187" s="124" t="s">
        <v>1021</v>
      </c>
      <c r="C187" s="124" t="s">
        <v>330</v>
      </c>
      <c r="D187" s="125">
        <v>4000</v>
      </c>
      <c r="E187" s="124"/>
      <c r="F187" s="124"/>
      <c r="G187" s="124"/>
      <c r="H187" s="125">
        <f t="shared" si="2"/>
        <v>4000</v>
      </c>
    </row>
    <row r="188" spans="1:8" x14ac:dyDescent="0.25">
      <c r="A188" s="124" t="s">
        <v>714</v>
      </c>
      <c r="B188" s="124" t="s">
        <v>715</v>
      </c>
      <c r="C188" s="124" t="s">
        <v>406</v>
      </c>
      <c r="D188" s="125">
        <v>4000</v>
      </c>
      <c r="E188" s="124"/>
      <c r="F188" s="124"/>
      <c r="G188" s="124"/>
      <c r="H188" s="125">
        <f t="shared" si="2"/>
        <v>4000</v>
      </c>
    </row>
    <row r="189" spans="1:8" x14ac:dyDescent="0.25">
      <c r="A189" s="124" t="s">
        <v>1220</v>
      </c>
      <c r="B189" s="124" t="s">
        <v>512</v>
      </c>
      <c r="C189" s="124" t="s">
        <v>407</v>
      </c>
      <c r="D189" s="125">
        <v>5000</v>
      </c>
      <c r="E189" s="124"/>
      <c r="F189" s="124"/>
      <c r="G189" s="124"/>
      <c r="H189" s="125">
        <f t="shared" si="2"/>
        <v>5000</v>
      </c>
    </row>
    <row r="190" spans="1:8" x14ac:dyDescent="0.25">
      <c r="A190" s="124" t="s">
        <v>1201</v>
      </c>
      <c r="B190" s="124" t="s">
        <v>1202</v>
      </c>
      <c r="C190" s="124" t="s">
        <v>482</v>
      </c>
      <c r="D190" s="125">
        <v>4000</v>
      </c>
      <c r="E190" s="124"/>
      <c r="F190" s="124"/>
      <c r="G190" s="124"/>
      <c r="H190" s="125">
        <f t="shared" si="2"/>
        <v>4000</v>
      </c>
    </row>
    <row r="191" spans="1:8" x14ac:dyDescent="0.25">
      <c r="A191" s="124" t="s">
        <v>1213</v>
      </c>
      <c r="B191" s="124" t="s">
        <v>1068</v>
      </c>
      <c r="C191" s="124" t="s">
        <v>834</v>
      </c>
      <c r="D191" s="125">
        <v>4000</v>
      </c>
      <c r="E191" s="124"/>
      <c r="F191" s="124"/>
      <c r="G191" s="124"/>
      <c r="H191" s="125">
        <f t="shared" si="2"/>
        <v>4000</v>
      </c>
    </row>
    <row r="192" spans="1:8" x14ac:dyDescent="0.25">
      <c r="A192" s="124" t="s">
        <v>1180</v>
      </c>
      <c r="B192" s="124" t="s">
        <v>430</v>
      </c>
      <c r="C192" s="124" t="s">
        <v>407</v>
      </c>
      <c r="D192" s="125">
        <v>5000</v>
      </c>
      <c r="E192" s="124"/>
      <c r="F192" s="124"/>
      <c r="G192" s="124"/>
      <c r="H192" s="125">
        <f t="shared" si="2"/>
        <v>5000</v>
      </c>
    </row>
    <row r="193" spans="1:8" x14ac:dyDescent="0.25">
      <c r="A193" s="124" t="s">
        <v>1189</v>
      </c>
      <c r="B193" s="124" t="s">
        <v>576</v>
      </c>
      <c r="C193" s="124" t="s">
        <v>333</v>
      </c>
      <c r="D193" s="125">
        <v>5000</v>
      </c>
      <c r="E193" s="124"/>
      <c r="F193" s="124"/>
      <c r="G193" s="124"/>
      <c r="H193" s="125">
        <f t="shared" si="2"/>
        <v>5000</v>
      </c>
    </row>
    <row r="194" spans="1:8" x14ac:dyDescent="0.25">
      <c r="A194" s="124" t="s">
        <v>1252</v>
      </c>
      <c r="B194" s="124" t="s">
        <v>520</v>
      </c>
      <c r="C194" s="124" t="s">
        <v>407</v>
      </c>
      <c r="D194" s="125">
        <v>4000</v>
      </c>
      <c r="E194" s="124"/>
      <c r="F194" s="124"/>
      <c r="G194" s="124"/>
      <c r="H194" s="125">
        <f t="shared" si="2"/>
        <v>4000</v>
      </c>
    </row>
    <row r="195" spans="1:8" x14ac:dyDescent="0.25">
      <c r="A195" s="124" t="s">
        <v>1271</v>
      </c>
      <c r="B195" s="124" t="s">
        <v>116</v>
      </c>
      <c r="C195" s="124" t="s">
        <v>407</v>
      </c>
      <c r="D195" s="124"/>
      <c r="E195" s="125">
        <v>8000</v>
      </c>
      <c r="F195" s="124"/>
      <c r="G195" s="124"/>
      <c r="H195" s="125">
        <f t="shared" si="2"/>
        <v>8000</v>
      </c>
    </row>
    <row r="196" spans="1:8" x14ac:dyDescent="0.25">
      <c r="A196" s="124" t="s">
        <v>747</v>
      </c>
      <c r="B196" s="124" t="s">
        <v>116</v>
      </c>
      <c r="C196" s="124" t="s">
        <v>407</v>
      </c>
      <c r="D196" s="125">
        <v>10000</v>
      </c>
      <c r="E196" s="124"/>
      <c r="F196" s="124"/>
      <c r="G196" s="124"/>
      <c r="H196" s="125">
        <f t="shared" si="2"/>
        <v>10000</v>
      </c>
    </row>
    <row r="197" spans="1:8" x14ac:dyDescent="0.25">
      <c r="A197" s="124" t="s">
        <v>1351</v>
      </c>
      <c r="B197" s="124" t="s">
        <v>63</v>
      </c>
      <c r="C197" s="124" t="s">
        <v>407</v>
      </c>
      <c r="D197" s="124"/>
      <c r="E197" s="124"/>
      <c r="F197" s="124"/>
      <c r="G197" s="125">
        <v>5000</v>
      </c>
      <c r="H197" s="125">
        <f t="shared" ref="H197:H230" si="3">SUM(D197:G197)</f>
        <v>5000</v>
      </c>
    </row>
    <row r="198" spans="1:8" x14ac:dyDescent="0.25">
      <c r="A198" s="124" t="s">
        <v>1266</v>
      </c>
      <c r="B198" s="124" t="s">
        <v>1057</v>
      </c>
      <c r="C198" s="124" t="s">
        <v>207</v>
      </c>
      <c r="D198" s="124"/>
      <c r="E198" s="125">
        <v>1440</v>
      </c>
      <c r="F198" s="124"/>
      <c r="G198" s="124"/>
      <c r="H198" s="125">
        <f t="shared" si="3"/>
        <v>1440</v>
      </c>
    </row>
    <row r="199" spans="1:8" x14ac:dyDescent="0.25">
      <c r="A199" s="124" t="s">
        <v>1196</v>
      </c>
      <c r="B199" s="124" t="s">
        <v>439</v>
      </c>
      <c r="C199" s="124" t="s">
        <v>475</v>
      </c>
      <c r="D199" s="125">
        <v>5000</v>
      </c>
      <c r="E199" s="124"/>
      <c r="F199" s="124"/>
      <c r="G199" s="124"/>
      <c r="H199" s="125">
        <f t="shared" si="3"/>
        <v>5000</v>
      </c>
    </row>
    <row r="200" spans="1:8" x14ac:dyDescent="0.25">
      <c r="A200" s="124" t="s">
        <v>1090</v>
      </c>
      <c r="B200" s="124" t="s">
        <v>1091</v>
      </c>
      <c r="C200" s="124" t="s">
        <v>473</v>
      </c>
      <c r="D200" s="125">
        <v>3000</v>
      </c>
      <c r="E200" s="124"/>
      <c r="F200" s="124"/>
      <c r="G200" s="124"/>
      <c r="H200" s="125">
        <f t="shared" si="3"/>
        <v>3000</v>
      </c>
    </row>
    <row r="201" spans="1:8" x14ac:dyDescent="0.25">
      <c r="A201" s="124" t="s">
        <v>1175</v>
      </c>
      <c r="B201" s="124" t="s">
        <v>441</v>
      </c>
      <c r="C201" s="124" t="s">
        <v>330</v>
      </c>
      <c r="D201" s="125">
        <v>6000</v>
      </c>
      <c r="E201" s="124"/>
      <c r="F201" s="124"/>
      <c r="G201" s="124"/>
      <c r="H201" s="125">
        <f t="shared" si="3"/>
        <v>6000</v>
      </c>
    </row>
    <row r="202" spans="1:8" x14ac:dyDescent="0.25">
      <c r="A202" s="124" t="s">
        <v>1276</v>
      </c>
      <c r="B202" s="124" t="s">
        <v>441</v>
      </c>
      <c r="C202" s="124" t="s">
        <v>330</v>
      </c>
      <c r="D202" s="124"/>
      <c r="E202" s="125">
        <v>4000</v>
      </c>
      <c r="F202" s="124"/>
      <c r="G202" s="124"/>
      <c r="H202" s="125">
        <f t="shared" si="3"/>
        <v>4000</v>
      </c>
    </row>
    <row r="203" spans="1:8" x14ac:dyDescent="0.25">
      <c r="A203" s="124" t="s">
        <v>1179</v>
      </c>
      <c r="B203" s="124" t="s">
        <v>1007</v>
      </c>
      <c r="C203" s="124" t="s">
        <v>474</v>
      </c>
      <c r="D203" s="125">
        <v>4000</v>
      </c>
      <c r="E203" s="124"/>
      <c r="F203" s="124"/>
      <c r="G203" s="124"/>
      <c r="H203" s="125">
        <f t="shared" si="3"/>
        <v>4000</v>
      </c>
    </row>
    <row r="204" spans="1:8" x14ac:dyDescent="0.25">
      <c r="A204" s="124" t="s">
        <v>1222</v>
      </c>
      <c r="B204" s="124" t="s">
        <v>1000</v>
      </c>
      <c r="C204" s="124" t="s">
        <v>1223</v>
      </c>
      <c r="D204" s="125">
        <v>5000</v>
      </c>
      <c r="E204" s="124"/>
      <c r="F204" s="124"/>
      <c r="G204" s="124"/>
      <c r="H204" s="125">
        <f t="shared" si="3"/>
        <v>5000</v>
      </c>
    </row>
    <row r="205" spans="1:8" x14ac:dyDescent="0.25">
      <c r="A205" s="124" t="s">
        <v>1222</v>
      </c>
      <c r="B205" s="124" t="s">
        <v>1000</v>
      </c>
      <c r="C205" s="124" t="s">
        <v>1001</v>
      </c>
      <c r="D205" s="124"/>
      <c r="E205" s="125">
        <v>2500</v>
      </c>
      <c r="F205" s="124"/>
      <c r="G205" s="124"/>
      <c r="H205" s="125">
        <f t="shared" si="3"/>
        <v>2500</v>
      </c>
    </row>
    <row r="206" spans="1:8" x14ac:dyDescent="0.25">
      <c r="A206" s="124" t="s">
        <v>770</v>
      </c>
      <c r="B206" s="124" t="s">
        <v>134</v>
      </c>
      <c r="C206" s="124" t="s">
        <v>448</v>
      </c>
      <c r="D206" s="125">
        <v>5000</v>
      </c>
      <c r="E206" s="124"/>
      <c r="F206" s="124"/>
      <c r="G206" s="124"/>
      <c r="H206" s="125">
        <f t="shared" si="3"/>
        <v>5000</v>
      </c>
    </row>
    <row r="207" spans="1:8" x14ac:dyDescent="0.25">
      <c r="A207" s="124" t="s">
        <v>1190</v>
      </c>
      <c r="B207" s="124" t="s">
        <v>1191</v>
      </c>
      <c r="C207" s="124" t="s">
        <v>407</v>
      </c>
      <c r="D207" s="125">
        <v>7000</v>
      </c>
      <c r="E207" s="124"/>
      <c r="F207" s="124"/>
      <c r="G207" s="124"/>
      <c r="H207" s="125">
        <f t="shared" si="3"/>
        <v>7000</v>
      </c>
    </row>
    <row r="208" spans="1:8" x14ac:dyDescent="0.25">
      <c r="A208" s="124" t="s">
        <v>1228</v>
      </c>
      <c r="B208" s="124" t="s">
        <v>267</v>
      </c>
      <c r="C208" s="124" t="s">
        <v>366</v>
      </c>
      <c r="D208" s="125">
        <v>6000</v>
      </c>
      <c r="E208" s="124"/>
      <c r="F208" s="124"/>
      <c r="G208" s="124"/>
      <c r="H208" s="125">
        <f t="shared" si="3"/>
        <v>6000</v>
      </c>
    </row>
    <row r="209" spans="1:8" x14ac:dyDescent="0.25">
      <c r="A209" s="124" t="s">
        <v>1237</v>
      </c>
      <c r="B209" s="124" t="s">
        <v>74</v>
      </c>
      <c r="C209" s="124" t="s">
        <v>407</v>
      </c>
      <c r="D209" s="125">
        <v>123000</v>
      </c>
      <c r="E209" s="124"/>
      <c r="F209" s="124"/>
      <c r="G209" s="124"/>
      <c r="H209" s="125">
        <f t="shared" si="3"/>
        <v>123000</v>
      </c>
    </row>
    <row r="210" spans="1:8" x14ac:dyDescent="0.25">
      <c r="A210" s="124" t="s">
        <v>1338</v>
      </c>
      <c r="B210" s="124" t="s">
        <v>74</v>
      </c>
      <c r="C210" s="124" t="s">
        <v>407</v>
      </c>
      <c r="D210" s="124"/>
      <c r="E210" s="124"/>
      <c r="F210" s="124"/>
      <c r="G210" s="125">
        <v>89910</v>
      </c>
      <c r="H210" s="125">
        <f t="shared" si="3"/>
        <v>89910</v>
      </c>
    </row>
    <row r="211" spans="1:8" x14ac:dyDescent="0.25">
      <c r="A211" s="124" t="s">
        <v>1337</v>
      </c>
      <c r="B211" s="124" t="s">
        <v>265</v>
      </c>
      <c r="C211" s="124" t="s">
        <v>448</v>
      </c>
      <c r="D211" s="124"/>
      <c r="E211" s="124"/>
      <c r="F211" s="124"/>
      <c r="G211" s="125">
        <v>5499</v>
      </c>
      <c r="H211" s="125">
        <f t="shared" si="3"/>
        <v>5499</v>
      </c>
    </row>
    <row r="212" spans="1:8" x14ac:dyDescent="0.25">
      <c r="A212" s="124" t="s">
        <v>1230</v>
      </c>
      <c r="B212" s="124" t="s">
        <v>265</v>
      </c>
      <c r="C212" s="124" t="s">
        <v>448</v>
      </c>
      <c r="D212" s="125">
        <v>4000</v>
      </c>
      <c r="E212" s="124"/>
      <c r="F212" s="124"/>
      <c r="G212" s="124"/>
      <c r="H212" s="125">
        <f t="shared" si="3"/>
        <v>4000</v>
      </c>
    </row>
    <row r="213" spans="1:8" x14ac:dyDescent="0.25">
      <c r="A213" s="124" t="s">
        <v>1231</v>
      </c>
      <c r="B213" s="124" t="s">
        <v>269</v>
      </c>
      <c r="C213" s="124" t="s">
        <v>450</v>
      </c>
      <c r="D213" s="125">
        <v>8000</v>
      </c>
      <c r="E213" s="124"/>
      <c r="F213" s="124"/>
      <c r="G213" s="124"/>
      <c r="H213" s="125">
        <f t="shared" si="3"/>
        <v>8000</v>
      </c>
    </row>
    <row r="214" spans="1:8" x14ac:dyDescent="0.25">
      <c r="A214" s="124" t="s">
        <v>1231</v>
      </c>
      <c r="B214" s="124" t="s">
        <v>269</v>
      </c>
      <c r="C214" s="124" t="s">
        <v>450</v>
      </c>
      <c r="D214" s="124"/>
      <c r="E214" s="124"/>
      <c r="F214" s="124"/>
      <c r="G214" s="125">
        <v>12576</v>
      </c>
      <c r="H214" s="125">
        <f t="shared" si="3"/>
        <v>12576</v>
      </c>
    </row>
    <row r="215" spans="1:8" x14ac:dyDescent="0.25">
      <c r="A215" s="124" t="s">
        <v>1232</v>
      </c>
      <c r="B215" s="124" t="s">
        <v>260</v>
      </c>
      <c r="C215" s="124" t="s">
        <v>330</v>
      </c>
      <c r="D215" s="125">
        <v>8000</v>
      </c>
      <c r="E215" s="124"/>
      <c r="F215" s="124"/>
      <c r="G215" s="124"/>
      <c r="H215" s="125">
        <f t="shared" si="3"/>
        <v>8000</v>
      </c>
    </row>
    <row r="216" spans="1:8" x14ac:dyDescent="0.25">
      <c r="A216" s="124" t="s">
        <v>1232</v>
      </c>
      <c r="B216" s="124" t="s">
        <v>260</v>
      </c>
      <c r="C216" s="124" t="s">
        <v>330</v>
      </c>
      <c r="D216" s="124"/>
      <c r="E216" s="124"/>
      <c r="F216" s="124"/>
      <c r="G216" s="125">
        <v>15822</v>
      </c>
      <c r="H216" s="125">
        <f t="shared" si="3"/>
        <v>15822</v>
      </c>
    </row>
    <row r="217" spans="1:8" x14ac:dyDescent="0.25">
      <c r="A217" s="124" t="s">
        <v>1227</v>
      </c>
      <c r="B217" s="124" t="s">
        <v>726</v>
      </c>
      <c r="C217" s="124" t="s">
        <v>369</v>
      </c>
      <c r="D217" s="125">
        <v>5000</v>
      </c>
      <c r="E217" s="124"/>
      <c r="F217" s="124"/>
      <c r="G217" s="124"/>
      <c r="H217" s="125">
        <f t="shared" si="3"/>
        <v>5000</v>
      </c>
    </row>
    <row r="218" spans="1:8" x14ac:dyDescent="0.25">
      <c r="A218" s="124" t="s">
        <v>1339</v>
      </c>
      <c r="B218" s="124" t="s">
        <v>456</v>
      </c>
      <c r="C218" s="124" t="s">
        <v>407</v>
      </c>
      <c r="D218" s="124"/>
      <c r="E218" s="124"/>
      <c r="F218" s="124"/>
      <c r="G218" s="125">
        <v>4000</v>
      </c>
      <c r="H218" s="125">
        <f t="shared" si="3"/>
        <v>4000</v>
      </c>
    </row>
    <row r="219" spans="1:8" x14ac:dyDescent="0.25">
      <c r="A219" s="124" t="s">
        <v>1218</v>
      </c>
      <c r="B219" s="124" t="s">
        <v>456</v>
      </c>
      <c r="C219" s="124" t="s">
        <v>407</v>
      </c>
      <c r="D219" s="125">
        <v>12000</v>
      </c>
      <c r="E219" s="124"/>
      <c r="F219" s="124"/>
      <c r="G219" s="124"/>
      <c r="H219" s="125">
        <f t="shared" si="3"/>
        <v>12000</v>
      </c>
    </row>
    <row r="220" spans="1:8" x14ac:dyDescent="0.25">
      <c r="A220" s="124" t="s">
        <v>1203</v>
      </c>
      <c r="B220" s="124" t="s">
        <v>1204</v>
      </c>
      <c r="C220" s="124" t="s">
        <v>407</v>
      </c>
      <c r="D220" s="125">
        <v>15000</v>
      </c>
      <c r="E220" s="124"/>
      <c r="F220" s="124"/>
      <c r="G220" s="124"/>
      <c r="H220" s="125">
        <f t="shared" si="3"/>
        <v>15000</v>
      </c>
    </row>
    <row r="221" spans="1:8" x14ac:dyDescent="0.25">
      <c r="A221" s="124" t="s">
        <v>1233</v>
      </c>
      <c r="B221" s="124" t="s">
        <v>1234</v>
      </c>
      <c r="C221" s="124" t="s">
        <v>407</v>
      </c>
      <c r="D221" s="125">
        <v>40000</v>
      </c>
      <c r="E221" s="124"/>
      <c r="F221" s="124"/>
      <c r="G221" s="124"/>
      <c r="H221" s="125">
        <f t="shared" si="3"/>
        <v>40000</v>
      </c>
    </row>
    <row r="222" spans="1:8" x14ac:dyDescent="0.25">
      <c r="A222" s="124" t="s">
        <v>995</v>
      </c>
      <c r="B222" s="124" t="s">
        <v>256</v>
      </c>
      <c r="C222" s="124" t="s">
        <v>407</v>
      </c>
      <c r="D222" s="124"/>
      <c r="E222" s="124"/>
      <c r="F222" s="124"/>
      <c r="G222" s="125">
        <v>93217</v>
      </c>
      <c r="H222" s="125">
        <f t="shared" si="3"/>
        <v>93217</v>
      </c>
    </row>
    <row r="223" spans="1:8" x14ac:dyDescent="0.25">
      <c r="A223" s="124" t="s">
        <v>1013</v>
      </c>
      <c r="B223" s="124" t="s">
        <v>460</v>
      </c>
      <c r="C223" s="124" t="s">
        <v>330</v>
      </c>
      <c r="D223" s="124"/>
      <c r="E223" s="125">
        <v>12500</v>
      </c>
      <c r="F223" s="124"/>
      <c r="G223" s="124"/>
      <c r="H223" s="125">
        <f t="shared" si="3"/>
        <v>12500</v>
      </c>
    </row>
    <row r="224" spans="1:8" x14ac:dyDescent="0.25">
      <c r="A224" s="124" t="s">
        <v>1235</v>
      </c>
      <c r="B224" s="124" t="s">
        <v>460</v>
      </c>
      <c r="C224" s="124" t="s">
        <v>330</v>
      </c>
      <c r="D224" s="125">
        <v>25000</v>
      </c>
      <c r="E224" s="124"/>
      <c r="F224" s="124"/>
      <c r="G224" s="124"/>
      <c r="H224" s="125">
        <f t="shared" si="3"/>
        <v>25000</v>
      </c>
    </row>
    <row r="225" spans="1:8" x14ac:dyDescent="0.25">
      <c r="A225" s="124" t="s">
        <v>1197</v>
      </c>
      <c r="B225" s="124" t="s">
        <v>899</v>
      </c>
      <c r="C225" s="124" t="s">
        <v>330</v>
      </c>
      <c r="D225" s="125">
        <v>5000</v>
      </c>
      <c r="E225" s="124"/>
      <c r="F225" s="124"/>
      <c r="G225" s="124"/>
      <c r="H225" s="125">
        <f t="shared" si="3"/>
        <v>5000</v>
      </c>
    </row>
    <row r="226" spans="1:8" x14ac:dyDescent="0.25">
      <c r="A226" s="124" t="s">
        <v>1043</v>
      </c>
      <c r="B226" s="124" t="s">
        <v>899</v>
      </c>
      <c r="C226" s="124" t="s">
        <v>330</v>
      </c>
      <c r="D226" s="124"/>
      <c r="E226" s="125">
        <v>4000</v>
      </c>
      <c r="F226" s="124"/>
      <c r="G226" s="124"/>
      <c r="H226" s="125">
        <f t="shared" si="3"/>
        <v>4000</v>
      </c>
    </row>
    <row r="227" spans="1:8" x14ac:dyDescent="0.25">
      <c r="A227" s="124" t="s">
        <v>1268</v>
      </c>
      <c r="B227" s="124" t="s">
        <v>1053</v>
      </c>
      <c r="C227" s="124" t="s">
        <v>1269</v>
      </c>
      <c r="D227" s="124"/>
      <c r="E227" s="125">
        <v>5000</v>
      </c>
      <c r="F227" s="124"/>
      <c r="G227" s="124"/>
      <c r="H227" s="125">
        <f t="shared" si="3"/>
        <v>5000</v>
      </c>
    </row>
    <row r="228" spans="1:8" x14ac:dyDescent="0.25">
      <c r="A228" s="124" t="s">
        <v>276</v>
      </c>
      <c r="B228" s="124" t="s">
        <v>150</v>
      </c>
      <c r="C228" s="124" t="s">
        <v>407</v>
      </c>
      <c r="D228" s="125">
        <v>60000</v>
      </c>
      <c r="E228" s="124"/>
      <c r="F228" s="124"/>
      <c r="G228" s="124"/>
      <c r="H228" s="125">
        <f t="shared" si="3"/>
        <v>60000</v>
      </c>
    </row>
    <row r="229" spans="1:8" x14ac:dyDescent="0.25">
      <c r="A229" s="124" t="s">
        <v>276</v>
      </c>
      <c r="B229" s="124" t="s">
        <v>150</v>
      </c>
      <c r="C229" s="124" t="s">
        <v>407</v>
      </c>
      <c r="D229" s="124"/>
      <c r="E229" s="125">
        <v>45000</v>
      </c>
      <c r="F229" s="124"/>
      <c r="G229" s="124"/>
      <c r="H229" s="125">
        <f t="shared" si="3"/>
        <v>45000</v>
      </c>
    </row>
    <row r="230" spans="1:8" x14ac:dyDescent="0.25">
      <c r="A230" s="124" t="s">
        <v>1243</v>
      </c>
      <c r="B230" s="124" t="s">
        <v>284</v>
      </c>
      <c r="C230" s="124" t="s">
        <v>407</v>
      </c>
      <c r="D230" s="125">
        <v>12000</v>
      </c>
      <c r="E230" s="124"/>
      <c r="F230" s="124"/>
      <c r="G230" s="124"/>
      <c r="H230" s="125">
        <f t="shared" si="3"/>
        <v>12000</v>
      </c>
    </row>
    <row r="231" spans="1:8" x14ac:dyDescent="0.25">
      <c r="A231" s="130" t="s">
        <v>484</v>
      </c>
      <c r="B231" s="130"/>
      <c r="C231" s="130"/>
      <c r="D231" s="125">
        <f>SUM(D4:D230)</f>
        <v>1013258.5</v>
      </c>
      <c r="E231" s="125">
        <f t="shared" ref="E231:G231" si="4">SUM(E4:E230)</f>
        <v>179696</v>
      </c>
      <c r="F231" s="125">
        <f t="shared" si="4"/>
        <v>273412.12999999995</v>
      </c>
      <c r="G231" s="125">
        <f t="shared" si="4"/>
        <v>523265.9</v>
      </c>
      <c r="H231" s="124"/>
    </row>
  </sheetData>
  <sortState xmlns:xlrd2="http://schemas.microsoft.com/office/spreadsheetml/2017/richdata2" ref="A4:G230">
    <sortCondition ref="A4:A230"/>
  </sortState>
  <mergeCells count="9">
    <mergeCell ref="H1:H3"/>
    <mergeCell ref="D2:E2"/>
    <mergeCell ref="F1:G1"/>
    <mergeCell ref="F2:G2"/>
    <mergeCell ref="A231:C231"/>
    <mergeCell ref="A1:A3"/>
    <mergeCell ref="B1:B3"/>
    <mergeCell ref="C1:C3"/>
    <mergeCell ref="D1:E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05E30CD65EB341B68E16E5D2666B45" ma:contentTypeVersion="14" ma:contentTypeDescription="Crie um novo documento." ma:contentTypeScope="" ma:versionID="59de6089dd38e64ede7e340d58e60c77">
  <xsd:schema xmlns:xsd="http://www.w3.org/2001/XMLSchema" xmlns:xs="http://www.w3.org/2001/XMLSchema" xmlns:p="http://schemas.microsoft.com/office/2006/metadata/properties" xmlns:ns2="4c63960f-f2f1-4155-a067-6bc056529d28" xmlns:ns3="23a841d5-f329-41f8-9d86-56465811fa58" targetNamespace="http://schemas.microsoft.com/office/2006/metadata/properties" ma:root="true" ma:fieldsID="0e8179606cb39569edecca3be0e54c92" ns2:_="" ns3:_="">
    <xsd:import namespace="4c63960f-f2f1-4155-a067-6bc056529d28"/>
    <xsd:import namespace="23a841d5-f329-41f8-9d86-56465811f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f5nd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960f-f2f1-4155-a067-6bc056529d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5nd" ma:index="18" nillable="true" ma:displayName="Texto" ma:internalName="f5nd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41d5-f329-41f8-9d86-56465811f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5nd xmlns="4c63960f-f2f1-4155-a067-6bc056529d28" xsi:nil="true"/>
  </documentManagement>
</p:properties>
</file>

<file path=customXml/itemProps1.xml><?xml version="1.0" encoding="utf-8"?>
<ds:datastoreItem xmlns:ds="http://schemas.openxmlformats.org/officeDocument/2006/customXml" ds:itemID="{73287FE0-57DF-429B-A789-7CA1112B39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4EB67-4EA3-402C-A270-06A9C1568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960f-f2f1-4155-a067-6bc056529d28"/>
    <ds:schemaRef ds:uri="23a841d5-f329-41f8-9d86-56465811f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404CBF-2FD6-4B7D-A896-77DD10E4329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3a841d5-f329-41f8-9d86-56465811fa58"/>
    <ds:schemaRef ds:uri="4c63960f-f2f1-4155-a067-6bc056529d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CAMPANHAS JUNHO</vt:lpstr>
      <vt:lpstr>CAMPANHAS JULHO</vt:lpstr>
      <vt:lpstr>CAMPANHAS AGOSTO</vt:lpstr>
      <vt:lpstr>CAMPANHAS SETEMBRO</vt:lpstr>
      <vt:lpstr>CAMPANHAS OUTUBRO</vt:lpstr>
      <vt:lpstr>CAMPANHAS NOVEMBRO</vt:lpstr>
      <vt:lpstr>CAMPANHAS DEZEMBRO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Clara Pereira</cp:lastModifiedBy>
  <cp:revision/>
  <dcterms:created xsi:type="dcterms:W3CDTF">2021-08-12T16:50:52Z</dcterms:created>
  <dcterms:modified xsi:type="dcterms:W3CDTF">2022-02-17T21:34:51Z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0x0101007C05E30CD65EB341B68E16E5D2666B45</vt:lpwstr>
  </property>
</Properties>
</file>