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606"/>
  <workbookPr/>
  <mc:AlternateContent xmlns:mc="http://schemas.openxmlformats.org/markup-compatibility/2006">
    <mc:Choice Requires="x15">
      <x15ac:absPath xmlns:x15ac="http://schemas.microsoft.com/office/spreadsheetml/2010/11/ac" url="E:\1. ALEGO\0. DIRETORIA - PROCESSO 2020000486\TRANSPARENCIA\"/>
    </mc:Choice>
  </mc:AlternateContent>
  <xr:revisionPtr revIDLastSave="0" documentId="8_{0332BC77-998F-4D29-A0FA-D039A44B6D9C}" xr6:coauthVersionLast="47" xr6:coauthVersionMax="47" xr10:uidLastSave="{00000000-0000-0000-0000-000000000000}"/>
  <bookViews>
    <workbookView xWindow="-105" yWindow="-105" windowWidth="23250" windowHeight="12570" firstSheet="2" activeTab="2" xr2:uid="{00000000-000D-0000-FFFF-FFFF00000000}"/>
  </bookViews>
  <sheets>
    <sheet name="CAMPANHAS JUNHO" sheetId="12" r:id="rId1"/>
    <sheet name="CAMPANHAS JULHO" sheetId="13" r:id="rId2"/>
    <sheet name="CAMPANHAS AGOSTO" sheetId="14" r:id="rId3"/>
  </sheets>
  <definedNames>
    <definedName name="_xlnm._FilterDatabase" localSheetId="2" hidden="1">'CAMPANHAS AGOSTO'!$A$1:$K$183</definedName>
    <definedName name="_xlnm._FilterDatabase" localSheetId="1" hidden="1">'CAMPANHAS JULHO'!$A$2:$D$122</definedName>
    <definedName name="_xlnm._FilterDatabase" localSheetId="0" hidden="1">'CAMPANHAS JUNHO'!$A$2:$J$380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3" i="14" l="1"/>
  <c r="G183" i="14"/>
  <c r="H183" i="14"/>
  <c r="I183" i="14"/>
  <c r="J183" i="14"/>
  <c r="E183" i="14"/>
  <c r="K151" i="14" l="1"/>
  <c r="K160" i="14"/>
  <c r="K51" i="14"/>
  <c r="K140" i="14"/>
  <c r="K16" i="14"/>
  <c r="K64" i="14"/>
  <c r="K177" i="14"/>
  <c r="K130" i="14"/>
  <c r="K47" i="14"/>
  <c r="K92" i="14"/>
  <c r="K114" i="14"/>
  <c r="K136" i="14"/>
  <c r="K145" i="14"/>
  <c r="K57" i="14"/>
  <c r="K43" i="14"/>
  <c r="K141" i="14"/>
  <c r="K146" i="14"/>
  <c r="K142" i="14"/>
  <c r="K131" i="14"/>
  <c r="K126" i="14"/>
  <c r="K127" i="14"/>
  <c r="K154" i="14"/>
  <c r="K132" i="14"/>
  <c r="K27" i="14"/>
  <c r="K133" i="14"/>
  <c r="K143" i="14"/>
  <c r="K15" i="14"/>
  <c r="K53" i="14"/>
  <c r="K54" i="14"/>
  <c r="K63" i="14"/>
  <c r="K70" i="14"/>
  <c r="K106" i="14"/>
  <c r="K167" i="14"/>
  <c r="K149" i="14"/>
  <c r="K147" i="14"/>
  <c r="K128" i="14"/>
  <c r="K82" i="14"/>
  <c r="K162" i="14"/>
  <c r="K123" i="14"/>
  <c r="K148" i="14"/>
  <c r="K124" i="14"/>
  <c r="K153" i="14"/>
  <c r="K30" i="14"/>
  <c r="K166" i="14"/>
  <c r="K66" i="14"/>
  <c r="K158" i="14"/>
  <c r="K159" i="14"/>
  <c r="K65" i="14"/>
  <c r="K17" i="14"/>
  <c r="K19" i="14"/>
  <c r="K44" i="14"/>
  <c r="K10" i="14"/>
  <c r="K6" i="14"/>
  <c r="K161" i="14"/>
  <c r="K5" i="14"/>
  <c r="K11" i="14"/>
  <c r="K61" i="14"/>
  <c r="K26" i="14"/>
  <c r="K163" i="14"/>
  <c r="K155" i="14"/>
  <c r="K7" i="14"/>
  <c r="K137" i="14"/>
  <c r="K50" i="14"/>
  <c r="K129" i="14"/>
  <c r="K107" i="14"/>
  <c r="K55" i="14"/>
  <c r="K71" i="14"/>
  <c r="K119" i="14"/>
  <c r="K125" i="14"/>
  <c r="K152" i="14"/>
  <c r="K58" i="14"/>
  <c r="K36" i="14"/>
  <c r="K135" i="14"/>
  <c r="K38" i="14"/>
  <c r="K46" i="14"/>
  <c r="K150" i="14"/>
  <c r="K35" i="14"/>
  <c r="K8" i="14"/>
  <c r="K56" i="14"/>
  <c r="K90" i="14"/>
  <c r="K138" i="14"/>
  <c r="K25" i="14"/>
  <c r="K34" i="14"/>
  <c r="K37" i="14"/>
  <c r="K81" i="14"/>
  <c r="K122" i="14"/>
  <c r="K23" i="14"/>
  <c r="K157" i="14"/>
  <c r="K28" i="14"/>
  <c r="K21" i="14"/>
  <c r="K13" i="14"/>
  <c r="K12" i="14"/>
  <c r="K39" i="14"/>
  <c r="K40" i="14"/>
  <c r="K9" i="14"/>
  <c r="K121" i="14"/>
  <c r="K120" i="14"/>
  <c r="K29" i="14"/>
  <c r="K22" i="14"/>
  <c r="K77" i="14"/>
  <c r="K52" i="14"/>
  <c r="K41" i="14"/>
  <c r="K42" i="14"/>
  <c r="K85" i="14"/>
  <c r="K171" i="14"/>
  <c r="K45" i="14"/>
  <c r="K24" i="14"/>
  <c r="K102" i="14"/>
  <c r="K60" i="14"/>
  <c r="K76" i="14"/>
  <c r="K20" i="14"/>
  <c r="K78" i="14"/>
  <c r="K116" i="14"/>
  <c r="K104" i="14"/>
  <c r="K105" i="14"/>
  <c r="K164" i="14"/>
  <c r="K74" i="14"/>
  <c r="K14" i="14"/>
  <c r="K178" i="14"/>
  <c r="K179" i="14"/>
  <c r="K87" i="14"/>
  <c r="K80" i="14"/>
  <c r="K100" i="14"/>
  <c r="K18" i="14"/>
  <c r="K180" i="14"/>
  <c r="K173" i="14"/>
  <c r="K48" i="14"/>
  <c r="K31" i="14"/>
  <c r="K175" i="14"/>
  <c r="K169" i="14"/>
  <c r="K174" i="14"/>
  <c r="K144" i="14"/>
  <c r="K176" i="14"/>
  <c r="K172" i="14"/>
  <c r="K108" i="14"/>
  <c r="K168" i="14"/>
  <c r="K94" i="14"/>
  <c r="K165" i="14"/>
  <c r="K134" i="14"/>
  <c r="K32" i="14"/>
  <c r="K33" i="14"/>
  <c r="K67" i="14"/>
  <c r="K170" i="14"/>
  <c r="K181" i="14"/>
  <c r="K99" i="14"/>
  <c r="K95" i="14"/>
  <c r="K73" i="14"/>
  <c r="K117" i="14"/>
  <c r="K113" i="14"/>
  <c r="K89" i="14"/>
  <c r="K97" i="14"/>
  <c r="K101" i="14"/>
  <c r="K112" i="14"/>
  <c r="K83" i="14"/>
  <c r="K68" i="14"/>
  <c r="K84" i="14"/>
  <c r="K62" i="14"/>
  <c r="K72" i="14"/>
  <c r="K118" i="14"/>
  <c r="K98" i="14"/>
  <c r="K88" i="14"/>
  <c r="K79" i="14"/>
  <c r="K111" i="14"/>
  <c r="K93" i="14"/>
  <c r="K59" i="14"/>
  <c r="K69" i="14"/>
  <c r="K75" i="14"/>
  <c r="K103" i="14"/>
  <c r="K86" i="14"/>
  <c r="K91" i="14"/>
  <c r="K115" i="14"/>
  <c r="K109" i="14"/>
  <c r="K139" i="14"/>
  <c r="K110" i="14"/>
  <c r="K96" i="14"/>
  <c r="K156" i="14"/>
  <c r="K49" i="14"/>
  <c r="K182" i="14"/>
  <c r="K183" i="14" l="1"/>
  <c r="E124" i="13"/>
  <c r="F117" i="13"/>
  <c r="F124" i="13" s="1"/>
  <c r="G75" i="13" l="1"/>
  <c r="G79" i="13"/>
  <c r="H80" i="13"/>
  <c r="H79" i="13"/>
  <c r="H78" i="13"/>
  <c r="H77" i="13"/>
  <c r="H75" i="13"/>
  <c r="H16" i="13"/>
  <c r="G124" i="13" l="1"/>
  <c r="H58" i="13"/>
  <c r="H45" i="13"/>
  <c r="H124" i="13" s="1"/>
  <c r="G125" i="13" s="1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8" i="13" l="1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117" i="13"/>
  <c r="I118" i="13"/>
  <c r="I119" i="13"/>
  <c r="I120" i="13"/>
  <c r="I121" i="13"/>
  <c r="I122" i="13"/>
  <c r="I5" i="13"/>
  <c r="I6" i="13"/>
  <c r="I7" i="13"/>
  <c r="F103" i="12"/>
  <c r="I127" i="12"/>
  <c r="H127" i="12"/>
  <c r="G127" i="12"/>
  <c r="F127" i="12"/>
  <c r="E127" i="12"/>
  <c r="G118" i="12"/>
  <c r="F118" i="12"/>
  <c r="E118" i="12"/>
  <c r="I118" i="12"/>
  <c r="F126" i="12"/>
  <c r="E120" i="12"/>
  <c r="I124" i="13" l="1"/>
  <c r="E101" i="12"/>
  <c r="E58" i="12"/>
  <c r="G99" i="12"/>
  <c r="F99" i="12"/>
  <c r="E99" i="12"/>
  <c r="I99" i="12"/>
  <c r="E88" i="12"/>
  <c r="I101" i="12"/>
  <c r="F88" i="12"/>
  <c r="H64" i="12" l="1"/>
  <c r="I64" i="12"/>
  <c r="J44" i="12" l="1"/>
  <c r="J42" i="12"/>
  <c r="F7" i="12" l="1"/>
  <c r="E7" i="12"/>
  <c r="G30" i="12" l="1"/>
  <c r="J24" i="12" l="1"/>
  <c r="G19" i="12" l="1"/>
  <c r="I9" i="12"/>
  <c r="J13" i="12" l="1"/>
  <c r="J8" i="12"/>
  <c r="J6" i="12" l="1"/>
  <c r="J7" i="12"/>
  <c r="J9" i="12"/>
  <c r="J10" i="12"/>
  <c r="J11" i="12"/>
  <c r="J12" i="12"/>
  <c r="J14" i="12"/>
  <c r="J15" i="12"/>
  <c r="J16" i="12"/>
  <c r="J17" i="12"/>
  <c r="J18" i="12"/>
  <c r="J19" i="12"/>
  <c r="J20" i="12"/>
  <c r="J21" i="12"/>
  <c r="J22" i="12"/>
  <c r="J23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3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J69" i="12"/>
  <c r="J70" i="12"/>
  <c r="J71" i="12"/>
  <c r="J72" i="12"/>
  <c r="J73" i="12"/>
  <c r="J74" i="12"/>
  <c r="J75" i="12"/>
  <c r="J76" i="12"/>
  <c r="J77" i="12"/>
  <c r="J78" i="12"/>
  <c r="J79" i="12"/>
  <c r="J80" i="12"/>
  <c r="J81" i="12"/>
  <c r="J82" i="12"/>
  <c r="J83" i="12"/>
  <c r="J84" i="12"/>
  <c r="J85" i="12"/>
  <c r="J86" i="12"/>
  <c r="J87" i="12"/>
  <c r="J88" i="12"/>
  <c r="J89" i="12"/>
  <c r="J90" i="12"/>
  <c r="J91" i="12"/>
  <c r="J92" i="12"/>
  <c r="J93" i="12"/>
  <c r="J94" i="12"/>
  <c r="J95" i="12"/>
  <c r="J96" i="12"/>
  <c r="J97" i="12"/>
  <c r="J98" i="12"/>
  <c r="J99" i="12"/>
  <c r="J100" i="12"/>
  <c r="J101" i="12"/>
  <c r="J102" i="12"/>
  <c r="J103" i="12"/>
  <c r="J104" i="12"/>
  <c r="J105" i="12"/>
  <c r="J106" i="12"/>
  <c r="J107" i="12"/>
  <c r="J108" i="12"/>
  <c r="J109" i="12"/>
  <c r="J110" i="12"/>
  <c r="J111" i="12"/>
  <c r="J122" i="12"/>
  <c r="J112" i="12"/>
  <c r="J113" i="12"/>
  <c r="J114" i="12"/>
  <c r="J115" i="12"/>
  <c r="J116" i="12"/>
  <c r="J117" i="12"/>
  <c r="J118" i="12"/>
  <c r="J119" i="12"/>
  <c r="J120" i="12"/>
  <c r="J121" i="12"/>
  <c r="J123" i="12"/>
  <c r="J124" i="12"/>
  <c r="J125" i="12"/>
  <c r="J126" i="12"/>
  <c r="J127" i="12"/>
  <c r="J128" i="12"/>
  <c r="J129" i="12"/>
  <c r="J130" i="12"/>
  <c r="J131" i="12"/>
  <c r="J132" i="12"/>
  <c r="J133" i="12"/>
  <c r="J134" i="12"/>
  <c r="J135" i="12"/>
  <c r="J136" i="12"/>
  <c r="J137" i="12"/>
  <c r="J138" i="12"/>
  <c r="J139" i="12"/>
  <c r="J140" i="12"/>
  <c r="J141" i="12"/>
  <c r="J142" i="12"/>
  <c r="J143" i="12"/>
  <c r="J144" i="12"/>
  <c r="J145" i="12"/>
  <c r="J146" i="12"/>
  <c r="J147" i="12"/>
  <c r="J148" i="12"/>
  <c r="J149" i="12"/>
  <c r="J150" i="12"/>
  <c r="J151" i="12"/>
  <c r="J152" i="12"/>
  <c r="J153" i="12"/>
  <c r="J154" i="12"/>
  <c r="J155" i="12"/>
  <c r="J156" i="12"/>
  <c r="J157" i="12"/>
  <c r="J158" i="12"/>
  <c r="J159" i="12"/>
  <c r="J160" i="12"/>
  <c r="J161" i="12"/>
  <c r="J162" i="12"/>
  <c r="J163" i="12"/>
  <c r="J164" i="12"/>
  <c r="J165" i="12"/>
  <c r="J166" i="12"/>
  <c r="J167" i="12"/>
  <c r="J168" i="12"/>
  <c r="J169" i="12"/>
  <c r="J170" i="12"/>
  <c r="J171" i="12"/>
  <c r="J172" i="12"/>
  <c r="J173" i="12"/>
  <c r="J174" i="12"/>
  <c r="J175" i="12"/>
  <c r="J176" i="12"/>
  <c r="J177" i="12"/>
  <c r="J178" i="12"/>
  <c r="J179" i="12"/>
  <c r="J180" i="12"/>
  <c r="J181" i="12"/>
  <c r="J182" i="12"/>
  <c r="J183" i="12"/>
  <c r="J184" i="12"/>
  <c r="J185" i="12"/>
  <c r="J186" i="12"/>
  <c r="J187" i="12"/>
  <c r="J188" i="12"/>
  <c r="J189" i="12"/>
  <c r="J190" i="12"/>
  <c r="J191" i="12"/>
  <c r="J192" i="12"/>
  <c r="J193" i="12"/>
  <c r="J194" i="12"/>
  <c r="J195" i="12"/>
  <c r="J196" i="12"/>
  <c r="J197" i="12"/>
  <c r="J198" i="12"/>
  <c r="J199" i="12"/>
  <c r="J200" i="12"/>
  <c r="J201" i="12"/>
  <c r="J202" i="12"/>
  <c r="J203" i="12"/>
  <c r="J204" i="12"/>
  <c r="J205" i="12"/>
  <c r="J206" i="12"/>
  <c r="J207" i="12"/>
  <c r="J208" i="12"/>
  <c r="J209" i="12"/>
  <c r="J210" i="12"/>
  <c r="J211" i="12"/>
  <c r="J212" i="12"/>
  <c r="J213" i="12"/>
  <c r="J214" i="12"/>
  <c r="J215" i="12"/>
  <c r="J216" i="12"/>
  <c r="J217" i="12"/>
  <c r="J218" i="12"/>
  <c r="J219" i="12"/>
  <c r="J220" i="12"/>
  <c r="J221" i="12"/>
  <c r="J222" i="12"/>
  <c r="J223" i="12"/>
  <c r="J224" i="12"/>
  <c r="J225" i="12"/>
  <c r="J226" i="12"/>
  <c r="J227" i="12"/>
  <c r="J228" i="12"/>
  <c r="J229" i="12"/>
  <c r="J230" i="12"/>
  <c r="J231" i="12"/>
  <c r="J232" i="12"/>
  <c r="J233" i="12"/>
  <c r="J234" i="12"/>
  <c r="J235" i="12"/>
  <c r="J236" i="12"/>
  <c r="J237" i="12"/>
  <c r="J238" i="12"/>
  <c r="J239" i="12"/>
  <c r="J240" i="12"/>
  <c r="J241" i="12"/>
  <c r="J242" i="12"/>
  <c r="J243" i="12"/>
  <c r="J244" i="12"/>
  <c r="J245" i="12"/>
  <c r="J246" i="12"/>
  <c r="J247" i="12"/>
  <c r="J248" i="12"/>
  <c r="J249" i="12"/>
  <c r="J250" i="12"/>
  <c r="J251" i="12"/>
  <c r="J252" i="12"/>
  <c r="J253" i="12"/>
  <c r="J254" i="12"/>
  <c r="J255" i="12"/>
  <c r="J256" i="12"/>
  <c r="J257" i="12"/>
  <c r="J258" i="12"/>
  <c r="J259" i="12"/>
  <c r="J260" i="12"/>
  <c r="J261" i="12"/>
  <c r="J262" i="12"/>
  <c r="J263" i="12"/>
  <c r="J264" i="12"/>
  <c r="J265" i="12"/>
  <c r="J266" i="12"/>
  <c r="J267" i="12"/>
  <c r="J268" i="12"/>
  <c r="J269" i="12"/>
  <c r="J270" i="12"/>
  <c r="J271" i="12"/>
  <c r="J272" i="12"/>
  <c r="J273" i="12"/>
  <c r="J274" i="12"/>
  <c r="J275" i="12"/>
  <c r="J276" i="12"/>
  <c r="J277" i="12"/>
  <c r="J278" i="12"/>
  <c r="J279" i="12"/>
  <c r="J280" i="12"/>
  <c r="J281" i="12"/>
  <c r="J282" i="12"/>
  <c r="J283" i="12"/>
  <c r="J284" i="12"/>
  <c r="J285" i="12"/>
  <c r="J286" i="12"/>
  <c r="J287" i="12"/>
  <c r="J288" i="12"/>
  <c r="J289" i="12"/>
  <c r="J290" i="12"/>
  <c r="J291" i="12"/>
  <c r="J292" i="12"/>
  <c r="J293" i="12"/>
  <c r="J294" i="12"/>
  <c r="J295" i="12"/>
  <c r="J296" i="12"/>
  <c r="J297" i="12"/>
  <c r="J298" i="12"/>
  <c r="J299" i="12"/>
  <c r="J300" i="12"/>
  <c r="J301" i="12"/>
  <c r="J302" i="12"/>
  <c r="J303" i="12"/>
  <c r="J304" i="12"/>
  <c r="J305" i="12"/>
  <c r="J306" i="12"/>
  <c r="J307" i="12"/>
  <c r="J308" i="12"/>
  <c r="J309" i="12"/>
  <c r="J310" i="12"/>
  <c r="J311" i="12"/>
  <c r="J312" i="12"/>
  <c r="J313" i="12"/>
  <c r="J314" i="12"/>
  <c r="J315" i="12"/>
  <c r="J316" i="12"/>
  <c r="J317" i="12"/>
  <c r="J318" i="12"/>
  <c r="J319" i="12"/>
  <c r="J320" i="12"/>
  <c r="J321" i="12"/>
  <c r="J322" i="12"/>
  <c r="J323" i="12"/>
  <c r="J324" i="12"/>
  <c r="J325" i="12"/>
  <c r="J326" i="12"/>
  <c r="J327" i="12"/>
  <c r="J328" i="12"/>
  <c r="J329" i="12"/>
  <c r="J330" i="12"/>
  <c r="J331" i="12"/>
  <c r="J332" i="12"/>
  <c r="J333" i="12"/>
  <c r="J334" i="12"/>
  <c r="J335" i="12"/>
  <c r="J336" i="12"/>
  <c r="J337" i="12"/>
  <c r="J338" i="12"/>
  <c r="J339" i="12"/>
  <c r="J340" i="12"/>
  <c r="J341" i="12"/>
  <c r="J342" i="12"/>
  <c r="J343" i="12"/>
  <c r="J344" i="12"/>
  <c r="J345" i="12"/>
  <c r="J346" i="12"/>
  <c r="J347" i="12"/>
  <c r="J348" i="12"/>
  <c r="J349" i="12"/>
  <c r="J350" i="12"/>
  <c r="J351" i="12"/>
  <c r="J352" i="12"/>
  <c r="J353" i="12"/>
  <c r="J354" i="12"/>
  <c r="J355" i="12"/>
  <c r="J356" i="12"/>
  <c r="J357" i="12"/>
  <c r="J358" i="12"/>
  <c r="J359" i="12"/>
  <c r="J360" i="12"/>
  <c r="J361" i="12"/>
  <c r="J362" i="12"/>
  <c r="J363" i="12"/>
  <c r="J364" i="12"/>
  <c r="J365" i="12"/>
  <c r="J366" i="12"/>
  <c r="J367" i="12"/>
  <c r="J368" i="12"/>
  <c r="J369" i="12"/>
  <c r="J370" i="12"/>
  <c r="J371" i="12"/>
  <c r="J372" i="12"/>
  <c r="J373" i="12"/>
  <c r="J374" i="12"/>
  <c r="J375" i="12"/>
  <c r="J376" i="12"/>
  <c r="J377" i="12"/>
  <c r="J378" i="12"/>
  <c r="J379" i="12"/>
  <c r="J380" i="12"/>
  <c r="J5" i="12"/>
  <c r="J382" i="12" l="1"/>
  <c r="I382" i="12"/>
  <c r="G382" i="12"/>
  <c r="E382" i="12"/>
</calcChain>
</file>

<file path=xl/sharedStrings.xml><?xml version="1.0" encoding="utf-8"?>
<sst xmlns="http://schemas.openxmlformats.org/spreadsheetml/2006/main" count="1734" uniqueCount="708">
  <si>
    <t>DADOS VEÍCULO</t>
  </si>
  <si>
    <t>VALORES PAGOS POR AGÊNCIA/CAMPANHA</t>
  </si>
  <si>
    <t>VEÍCULO</t>
  </si>
  <si>
    <t>CNPJ</t>
  </si>
  <si>
    <t>MUNICÍPIO</t>
  </si>
  <si>
    <t>TIPO</t>
  </si>
  <si>
    <t>FULL Propaganda</t>
  </si>
  <si>
    <t>Mancini Comunicação</t>
  </si>
  <si>
    <t>PROPAGANDA DESIGUAL</t>
  </si>
  <si>
    <t>VALOR PAGO TOTAL</t>
  </si>
  <si>
    <t xml:space="preserve"> CNPJ: 08.675.055/0001-03</t>
  </si>
  <si>
    <t xml:space="preserve"> CNPJ: 10.483.412/0001-83</t>
  </si>
  <si>
    <t xml:space="preserve"> CNPJ: 13.033.901/0001-21</t>
  </si>
  <si>
    <t>BENEFÍCIOS ALEGO</t>
  </si>
  <si>
    <t>A CASA É SUA</t>
  </si>
  <si>
    <t>IMPORTÂNCIA DAS LEIS</t>
  </si>
  <si>
    <t>BATE PAPO ALEGO</t>
  </si>
  <si>
    <t>PRESTAÇÃO DE CONTAS</t>
  </si>
  <si>
    <t>SITE A REDAÇÃO (JBW COMUNICAÇÃO LTDA)</t>
  </si>
  <si>
    <t>13.584.980/0001-69</t>
  </si>
  <si>
    <t>GOIANIA - GO</t>
  </si>
  <si>
    <t>SITE</t>
  </si>
  <si>
    <t>RADIO ALPHA 102,1 (RADIO SAO JUDAS TADEU LTDA)</t>
  </si>
  <si>
    <t>37.933.624/0001-71</t>
  </si>
  <si>
    <t>GOIANIA-GO</t>
  </si>
  <si>
    <t>RÁDIO</t>
  </si>
  <si>
    <t>JORNAL OPÇÃO (ALTERNATIVA GRAFICA)</t>
  </si>
  <si>
    <t>19.506.976/0001-69</t>
  </si>
  <si>
    <t>JORNAL</t>
  </si>
  <si>
    <t>RADIO KATIVA FM (ARJONA E CHAVES LTDA)</t>
  </si>
  <si>
    <t>01.707.124/0001-74</t>
  </si>
  <si>
    <t>JATAI - GO</t>
  </si>
  <si>
    <t>RADIO</t>
  </si>
  <si>
    <t>RADIO BAND NEWS FM 90,7 (RADIO GUADALUPE LTDA)</t>
  </si>
  <si>
    <t>32.314.290/0001-34</t>
  </si>
  <si>
    <t>BRASIL URGENTE (DATA VERUS PESQUISA E MARKETING LTDA)</t>
  </si>
  <si>
    <t>34.535.741/0001-9</t>
  </si>
  <si>
    <t>CAIU NA TEIA (MIDI PESQUISA E CONSULTORIA)</t>
  </si>
  <si>
    <t>34.221.778/0001-42</t>
  </si>
  <si>
    <t>RADIO CANADA FM (RADIO PONTAL DO SUDOETE GOIANO FM LTDA)</t>
  </si>
  <si>
    <t>02.391.214/0001-61</t>
  </si>
  <si>
    <t>ACREUNA-GO</t>
  </si>
  <si>
    <t>RADIO CANADA FM (MAIA E GARCIA RADIO LTDA)</t>
  </si>
  <si>
    <t>29.589.352/0001-06</t>
  </si>
  <si>
    <t>BRITANIA - GO</t>
  </si>
  <si>
    <t>RADIO CNB FM (RADIO ARAGUAIA LTDA)</t>
  </si>
  <si>
    <t>01.276.641/0001-36</t>
  </si>
  <si>
    <t>RADIO CLUBE 101,9 FM RIO VERDE (LOPES E ROSEMBERG LTDA - ME)</t>
  </si>
  <si>
    <t>03.902.539/0001-24</t>
  </si>
  <si>
    <t>RIO VERDE - GO</t>
  </si>
  <si>
    <t>GRUPO KALLAS - AEROPORTO (CODEMP MARKETING E EMPREENDIMENTOS LTDA)</t>
  </si>
  <si>
    <t>51.756.286/0001-70</t>
  </si>
  <si>
    <t>BARUERI - SP</t>
  </si>
  <si>
    <t>PAINEL ELETRÔNICO</t>
  </si>
  <si>
    <t>RADIO 92 FM-FORMOSA (CSR CENTRAL SISTEMA DE RADIODIFUSAO LTDA)</t>
  </si>
  <si>
    <t>03.636.933/0001-68</t>
  </si>
  <si>
    <t>FORMOSA - GO</t>
  </si>
  <si>
    <t>BRAZIL URGENTE (DATA VERUS PESQUISA E MARKETING LTDA )</t>
  </si>
  <si>
    <t>34.535.741/0001-99</t>
  </si>
  <si>
    <t>JORNAL DIÁRIO DE APARECIDA (DIARIO DE APARECIDA EIRELI)</t>
  </si>
  <si>
    <t>21.595.393/0001-01</t>
  </si>
  <si>
    <t>APARECIDA DE GOIANIA - GO</t>
  </si>
  <si>
    <t>RADIO VINHA FM (DIFUSÃO SISTEMA DE COMUNICAÇÃO LTDA)</t>
  </si>
  <si>
    <t>05.561.489/0001-94</t>
  </si>
  <si>
    <t>DIA ONLINE (DIGITAL STREAM)</t>
  </si>
  <si>
    <t>24.112.491/0001-20</t>
  </si>
  <si>
    <t>ELETROMIDIA (PLAY MIDIA E MARKETING EIRELI EPP)</t>
  </si>
  <si>
    <t>25.271.111/0001-63</t>
  </si>
  <si>
    <t>EXECUTIVA FM (J CAMARA &amp; IRMAOS S\A)</t>
  </si>
  <si>
    <t>01.536.754/0001-23</t>
  </si>
  <si>
    <t>RADIO FENIX FM (FENIX RADIO FM LTDA)</t>
  </si>
  <si>
    <t>01.827.872/0001-90</t>
  </si>
  <si>
    <t>IPAMERI - GO</t>
  </si>
  <si>
    <t>RADIO CULTURA FM 98,9 (FUND.EDUCATIVA E CULTURAL AREIAS BRANCAS)</t>
  </si>
  <si>
    <t>03.991.762/0001-95</t>
  </si>
  <si>
    <t>POSSE - GO</t>
  </si>
  <si>
    <t>RADIO MEGA FM (FUNDACAO RADIO E TELEVISAO EDUCATIVA ITUMBIARA)</t>
  </si>
  <si>
    <t>00.797.819/0001-21</t>
  </si>
  <si>
    <t>ITUMBIARA - GO</t>
  </si>
  <si>
    <t>SITE G1 GOIÁS (TELEVISÃO ANHANGUERA S,A)</t>
  </si>
  <si>
    <t>01.534.510/0001-01</t>
  </si>
  <si>
    <t>RADIO NOVA ERA FM (RADIO GALILEIA FM PORANGATU)</t>
  </si>
  <si>
    <t>01.844.729/0001-07</t>
  </si>
  <si>
    <t>PORANGATU - GO</t>
  </si>
  <si>
    <t>GAZETA DO SUDOESTE (PSICOMUNICACAO E EDITORA LTDA)</t>
  </si>
  <si>
    <t>07.944.763/0001-30</t>
  </si>
  <si>
    <t>SANTA HELENA DE GOIAS - GO</t>
  </si>
  <si>
    <t>GRUPO JAIME CAMARA (J.CAMARA &amp; IRMAOS S/A)</t>
  </si>
  <si>
    <t>JORNAL A TRIBUNA (DENIZAR GOMES DE SÁ-ME)</t>
  </si>
  <si>
    <t>33.402.868/0001-77</t>
  </si>
  <si>
    <t>JORNAL CIDADE ( CIDADE EDITORA JORNALISTICA EIRELI)</t>
  </si>
  <si>
    <t>04.818.128/0001-18</t>
  </si>
  <si>
    <t>URUAÇU-GO</t>
  </si>
  <si>
    <t>JORNAL DAQUI (J.CAMARA &amp; IRMAOS S/A)</t>
  </si>
  <si>
    <t>DIARIO DE GOIAS (DIARIO DE GOIAS COMUNICACAO LTDA)</t>
  </si>
  <si>
    <t>12.327.275/0001-13</t>
  </si>
  <si>
    <t>JORNAL FOLHA DA CIDADE ( ATIVA COMUNICACAO LTDA)</t>
  </si>
  <si>
    <t>02.832.606/0001-19</t>
  </si>
  <si>
    <t>JORNAL GOIÁS EM DESTAQUE (JORNAL GOIÁS EM DESTAQUE - EIRELI)</t>
  </si>
  <si>
    <t>34.864.532/0001-99</t>
  </si>
  <si>
    <t>JORNAL O HOJE (EDITORA RAIZES LTDA)</t>
  </si>
  <si>
    <t>16.880.052/0001-30</t>
  </si>
  <si>
    <t>JORNAL O POPULAR (J CAMARA &amp; IRMAOS S\A)</t>
  </si>
  <si>
    <t>RADIO CBN FM - GOIANIA (RADIO ARAGUAIA LTDA)</t>
  </si>
  <si>
    <t>CLUBE FM</t>
  </si>
  <si>
    <t>07.978.888/0001-80 (CAMPINAÇU) OU 03.902.539/0001-24 (ST ANTONIO DA BARRA)</t>
  </si>
  <si>
    <t>BRASIL URGENTE (DATA VERUS PESQUISA E MARKETING)</t>
  </si>
  <si>
    <t>PROGRAMA DE RÁDIO</t>
  </si>
  <si>
    <t>BAND FM 103 (RÁDIO ITA FM)</t>
  </si>
  <si>
    <t>02.383.728/0001-75</t>
  </si>
  <si>
    <t>ITABERAI -GO</t>
  </si>
  <si>
    <t>JORNAL DIÁRIO DO ESTADO (EDITORA DIÁRIO DO ESTADO)</t>
  </si>
  <si>
    <t>24.946.442/0001-93</t>
  </si>
  <si>
    <t>SENADOR CANEDO - GO</t>
  </si>
  <si>
    <t>DIÁRIO TEMPO REAL (MARCIA REGINA DE PAIVA B.)</t>
  </si>
  <si>
    <t>36.109.886/0001-53</t>
  </si>
  <si>
    <t>JORNAL DIÁRIO DE GOIÁS DIGITAL (JORNAL DIÁRIO DE GOIÁS COMUNICAÇÃO LTDA ME)</t>
  </si>
  <si>
    <t>JORNAL SUDOESTE (JORNAL SUDOESTE LTDA)</t>
  </si>
  <si>
    <t>10.859.402/0001-08</t>
  </si>
  <si>
    <t>JORNAL VEJA GOIÁS (TEOFILO RODRIGUES DE SOUSA JÚNIOR EIRELI)</t>
  </si>
  <si>
    <t>33.163.830/0001-99</t>
  </si>
  <si>
    <t>BRITANIA-GO</t>
  </si>
  <si>
    <t>MAIS GOIAS (MAIS GOIAS COMUNICACAO MARKETING E INTERNET LTDA)</t>
  </si>
  <si>
    <t>10.629.585/0001-67</t>
  </si>
  <si>
    <t>RADIO JOVEM PAN FM (MAIS IDEIAS PROM. MARK. E PUBLIC. LTDA - ME)</t>
  </si>
  <si>
    <t>04.229.343/0001-83</t>
  </si>
  <si>
    <t>RADIO MINHA FM 100,9 (RADIO MINHA FM LTDA)</t>
  </si>
  <si>
    <t>25.125.519/0001-27</t>
  </si>
  <si>
    <t>SITE PORTAL NOTICIAS GOIAS (L D CARVALHO COMUNICACAO LTDA)</t>
  </si>
  <si>
    <t>29.40511210001-04</t>
  </si>
  <si>
    <t>O HOJE (EDITORA RAIZES LTDA)</t>
  </si>
  <si>
    <t>O POPULAR DIGITAL (J CAMARA &amp; IRMAOS S\A)</t>
  </si>
  <si>
    <t>RADIO ATIVA FM (ORGANIZACAO DE COMUNICACAO FREDY DIETZ LTDA - ME)</t>
  </si>
  <si>
    <t>03.890.353/0001-00</t>
  </si>
  <si>
    <t>SANTA TEREZINHA DE GOIAS - GO</t>
  </si>
  <si>
    <t>PORTAL 6 ANÁPOLIS (PORTAL 6 COMUNICACAO LTDA)</t>
  </si>
  <si>
    <t>23.427.810/0001-24</t>
  </si>
  <si>
    <t>ANÁPOLIS - GO</t>
  </si>
  <si>
    <t>PORTAL 820 (RÁDIO JORNAL DE GOIÁS EIRELI)</t>
  </si>
  <si>
    <t>01.535.582/0001-73</t>
  </si>
  <si>
    <t>PORTAL SUCESSO NO CAMPO (LAVOSIER PEREIRA DE LIMA E CIA LTDA)</t>
  </si>
  <si>
    <t>11.886.226/0001-58</t>
  </si>
  <si>
    <t>PROGRAMA NA MARCA DO PENALTY FONTE TV (LDM PUBLICIDADE E NEGOCIOS LTDA)</t>
  </si>
  <si>
    <t>13.263.193/0001-15</t>
  </si>
  <si>
    <t>GOIANIA -GO</t>
  </si>
  <si>
    <t>TV</t>
  </si>
  <si>
    <t>PROGRAMA NERILDO &amp; NERIVAN (N &amp; N PRODUÇÕES E EVENTOS)</t>
  </si>
  <si>
    <t>10.920.413/0001-48</t>
  </si>
  <si>
    <t>APARECIDA DE GOIANIA-GO</t>
  </si>
  <si>
    <t>SANTA HELENA DE GOIAS</t>
  </si>
  <si>
    <t>QUALITY MIDIA EXTERIOR (QUALITY MIDIA EXTERIOR LTDA)</t>
  </si>
  <si>
    <t>28.129.102/0001-20</t>
  </si>
  <si>
    <t>RADIO NIQUELANDIA FM 104,7 (RADIO FM NIQUELANDIA LTDA)</t>
  </si>
  <si>
    <t>33.546.334/0001-14</t>
  </si>
  <si>
    <t>NIQUELANDIA - GO</t>
  </si>
  <si>
    <t>RADIO 96,3 FM (FUNDACAO FREI JOAO BATISTA VOGEL OFM)</t>
  </si>
  <si>
    <t>01.054.873/0001-40</t>
  </si>
  <si>
    <t>RÁDIO 99,5 (TV SERRA DOURADA EIRELI)</t>
  </si>
  <si>
    <t>01.061.837/0001-03</t>
  </si>
  <si>
    <t>RADIO AMOR (RADIO ATIVA COMUNICACAO LIMITADA)</t>
  </si>
  <si>
    <t>04.889.498/0001-46</t>
  </si>
  <si>
    <t>RADIO ATIVA FM (ORGANIZACAO DE COMUNICACAO FREDY DIETZ LTDA)</t>
  </si>
  <si>
    <t>ALIANCA COMUNICACOES LTDA</t>
  </si>
  <si>
    <t>21.191.711/0001-60</t>
  </si>
  <si>
    <t>RIALMA - GO</t>
  </si>
  <si>
    <t>RADIO TROPICAL FM - ATMOSFERA PUBLICIDADE LTDA</t>
  </si>
  <si>
    <t>03.264.250/0001-27</t>
  </si>
  <si>
    <t>CALDAS NOVAS - GO</t>
  </si>
  <si>
    <t>RADIO CENTRO AMERICA FM - SISTEMA CENTRO OESTE DE RADIODIFUSAO LTDA</t>
  </si>
  <si>
    <t>01.757.565/0001-80</t>
  </si>
  <si>
    <t>ARAGARÇAS - GO</t>
  </si>
  <si>
    <t>RÁDIO BANDEIRANTES 820 AM (RADIO JORNAL DE GOIAS EIRELI LTDA)</t>
  </si>
  <si>
    <t>RADIO CANADA FM - MAIA E GARCIA RADIO LTDA</t>
  </si>
  <si>
    <t>RÁDIO MANCHESTER FM 93 (RADIO CHÃO GOIANO FM LTDA-ME)</t>
  </si>
  <si>
    <t>24.783.367/0001-97</t>
  </si>
  <si>
    <t>RADIO CLUBE FM (LOPES E ROSEMBERG LTDA - ME)</t>
  </si>
  <si>
    <t>RADIO CULTURA 101,1 (FUNDACAO FREI JOAO BATISTA VOGEL OFM)</t>
  </si>
  <si>
    <t>01.054.873/0002-20</t>
  </si>
  <si>
    <t>CATALÃO - GO</t>
  </si>
  <si>
    <t>RADIO DIFUSORA AM 640 (FUNDAÇÃO PADRE PELAGIO)</t>
  </si>
  <si>
    <t>01.542.182/0002-76</t>
  </si>
  <si>
    <t>RADIO FIRMINÓPOLIS (ASSOCIACAO COMUNITARIA DE FIRMINOPOLIS)</t>
  </si>
  <si>
    <t>03.121.676/0001-21</t>
  </si>
  <si>
    <t>FIRMINÓPOLIS - GO</t>
  </si>
  <si>
    <t>FM CORUMBÁ (RADIO FM CORUMBA LTDA)</t>
  </si>
  <si>
    <t>24.783.169/0001-23</t>
  </si>
  <si>
    <t>PIRES DO RIO - GO</t>
  </si>
  <si>
    <t>RADIO IMPRENSA DE ANAPOLIS (RADIO IMPRENSA MADUREIRA DE ANAPOLIS LTDA)</t>
  </si>
  <si>
    <t>09.613.528/0001-00</t>
  </si>
  <si>
    <t>RADIO ALIANÇA 1090 AM GOIANIA(RADIO INDEPENDENCIA DE GOIANIA LTDA -ME)</t>
  </si>
  <si>
    <t>01.538.800/0001-23</t>
  </si>
  <si>
    <t>RADIO INTEGRACAO FM-MORRINHOS (RADIO INTEGRACAO FM LTDA)</t>
  </si>
  <si>
    <t>03.673.654/000144</t>
  </si>
  <si>
    <t>MORRINHOS - GO</t>
  </si>
  <si>
    <t>RADIO INTERATIVA (CULTURA FM STEREO SOM LTDA - EPP)</t>
  </si>
  <si>
    <t>33.582.453/0001-22</t>
  </si>
  <si>
    <t>RADIO INTERATIVA JATAI (RADIO GOIANA FM LTDA)</t>
  </si>
  <si>
    <t>29.039.789/0001-76</t>
  </si>
  <si>
    <t>RADIO BANDEIRANTES 820 AM (RADIO JORNAL DE GOIAS EIRELI LTDA)</t>
  </si>
  <si>
    <t>RÁDIO JORNAL DE INHUMAS FM 96,5 (RADIO JORNAL DE INHUMAS LTDA)</t>
  </si>
  <si>
    <t>02.094.928/0001-08</t>
  </si>
  <si>
    <t xml:space="preserve"> INHUMAS - GO</t>
  </si>
  <si>
    <t>RADIO JOVEM PAN GOIANIA (MAIS IDEIAS PROMOCOES, MARKETING E PUBLICIDADE LTDA)</t>
  </si>
  <si>
    <t>RADIO LIBERDADE LTDA</t>
  </si>
  <si>
    <t>01.837.855/0001-34</t>
  </si>
  <si>
    <t>RADIO LÍDER (RADIO SUDOESTE FM LTDA)</t>
  </si>
  <si>
    <t>02.280.188/0001-02</t>
  </si>
  <si>
    <t>RÁDIO MINHA FM (RADIO MINHA FM LTDA)</t>
  </si>
  <si>
    <t>RÁDIO MIX (RÁDIO MIX EIRELI)</t>
  </si>
  <si>
    <t>38.063.552-0001-11</t>
  </si>
  <si>
    <t>CAÇU - GO</t>
  </si>
  <si>
    <t>RADIO MORADA DO SOL (RADIO MORADA DO SOL RIO VERDE LTDA)</t>
  </si>
  <si>
    <t>01.731.611/0001-72</t>
  </si>
  <si>
    <t>RADIO MORRINHOS LTDA</t>
  </si>
  <si>
    <t>02.347.656/0001-00</t>
  </si>
  <si>
    <t>MORRINHOS</t>
  </si>
  <si>
    <t>RADIO NATIVA FM (RADIO NATIVA FM LTDA)</t>
  </si>
  <si>
    <t>02.404.271/0001-38</t>
  </si>
  <si>
    <t>EDEIA - GO</t>
  </si>
  <si>
    <t>RADIO OURO BRANCO FM (ALCIDES INACIO DE FREITAS JUNIOR- ME)</t>
  </si>
  <si>
    <t>21.894.599/0001-24</t>
  </si>
  <si>
    <t>SANTA HELENA - GO</t>
  </si>
  <si>
    <t>RADIO PAZ FM (SISTEMA EVANGELICO DE COMUN. LTDA)</t>
  </si>
  <si>
    <t>08.457.937/0001-00</t>
  </si>
  <si>
    <t>RADIO POSITIVA (RADIO POSITIVA FM LTDA)</t>
  </si>
  <si>
    <t>07.773.102/0001-99</t>
  </si>
  <si>
    <t>RADIO JOVEM PAN CALDAS NOVAS (RADIO POUSADA DO RIO QUENTE LTDA)</t>
  </si>
  <si>
    <t>00.044.883/0001-31</t>
  </si>
  <si>
    <t>RADIO ROCK - CLUBE FM (RADIO SANTA RITA LTDA)</t>
  </si>
  <si>
    <t>37.943.614/0001-17</t>
  </si>
  <si>
    <t>RADIO SAGRES AM 730 - YOUZZ (YOUZZ BRASIL SERVICOS PUBLICITARIOS LTDA)</t>
  </si>
  <si>
    <t>11.593.060/0001-81</t>
  </si>
  <si>
    <t>SÃO PAULO - SP</t>
  </si>
  <si>
    <t>REDE SERRA DOURADA (TV SERRA DOURADA EIRELI)</t>
  </si>
  <si>
    <t>RADIO SUCESSO FM (REDE SUCESSO COMUNICACAO LTDA)</t>
  </si>
  <si>
    <t>04.501.643/0001-70</t>
  </si>
  <si>
    <t>RADIO TERRA FM (PORTAL TERRA DE PRODUCAO DE NOTICIAS LTDA)</t>
  </si>
  <si>
    <t>27.923.327/0001-91</t>
  </si>
  <si>
    <t>RADIO VEREDAS FM-PARAUNA (VEREDA RADIO FM LTDA)</t>
  </si>
  <si>
    <t>08.613.367/0001-92</t>
  </si>
  <si>
    <t>PARAUNA - GO</t>
  </si>
  <si>
    <t>RADIO CLUBE FM (ASSOCIACAO LEVISON CORREIA DE COMUNICACAO)</t>
  </si>
  <si>
    <t>07.978.888/0001-80</t>
  </si>
  <si>
    <t>CAMPINAÇU - GO</t>
  </si>
  <si>
    <t>RBOOH (REDE BRASIL DE MIDIA OUT OFF HOME LTDA)</t>
  </si>
  <si>
    <t>34.566.330/0001-60</t>
  </si>
  <si>
    <t>NERÓPOLIS - GO</t>
  </si>
  <si>
    <t>REVISTA BULA (EUREKA COMUNICACAO LTDA)</t>
  </si>
  <si>
    <t>17.655.748/0001-25</t>
  </si>
  <si>
    <t>REVISTA</t>
  </si>
  <si>
    <t>REVISTA CANAL BIOENERGIA (MAC EDITORA E JORNALISMO LTDA)</t>
  </si>
  <si>
    <t>05.751.593/0001-41</t>
  </si>
  <si>
    <t>SERRA DOURADA FM 104,7 (TV SERRA DOURADA EIRELI)</t>
  </si>
  <si>
    <t>01.061.837/0001-0</t>
  </si>
  <si>
    <t>MONTIVIDIU - GO</t>
  </si>
  <si>
    <t>SETE CAPITAL (CLAUDIO HENRIQUE VIEIRA)</t>
  </si>
  <si>
    <t>32.703.776/0001-64</t>
  </si>
  <si>
    <t>OUTDOORS</t>
  </si>
  <si>
    <t>RADIO IMACULADA FM (SISTEMA DE COMUNICACAO DA DIOCESE DE FORMOSA LTDA)</t>
  </si>
  <si>
    <t>02.281.764/0001-28</t>
  </si>
  <si>
    <t>JORNAL DIARIO DO ESTADO (EDITORA DIARIO DO ESTADO- EIRELI)</t>
  </si>
  <si>
    <t>SITE O POPULAR.COM (J CAMARA &amp; IRMAOS S/A)</t>
  </si>
  <si>
    <t>SITE POP TV NEWS (RB LIRA PUBLICIDADES EIREL)</t>
  </si>
  <si>
    <t>31.246.479/0001-74</t>
  </si>
  <si>
    <t>PORTAL 6 COMUNICACAO (PORTAL 6 COMUNICACAO LTDA)</t>
  </si>
  <si>
    <t>RECORD TV SUCESSO JATAÍ (TELEVISAO GOYA LIMITADA)</t>
  </si>
  <si>
    <t>01.279.835/0001-95</t>
  </si>
  <si>
    <t>TV ANHANGUERA CATALÃO (TELEVISÃO PIRAPITINGA LTDA)</t>
  </si>
  <si>
    <t>24.993.164/0001-25</t>
  </si>
  <si>
    <t>TV ANHANGUERA RIO VERDE (TELEVISÃO RIVIERA LTDA)</t>
  </si>
  <si>
    <t>01.073.899/0001-35</t>
  </si>
  <si>
    <t>TV ANHANGUERA ANÁPOLIS (TV TOCANTINS)</t>
  </si>
  <si>
    <t>02.526.333/0001-84</t>
  </si>
  <si>
    <t>TV ANHANGUERA GOIÂNIA (TELEVISÃO ANHANGUERA S,A.)</t>
  </si>
  <si>
    <t>TV ANHANGUERA JATAI (TELEVISÃO RIO FORMOSO LTDA)</t>
  </si>
  <si>
    <t>02.910.917/0004-00</t>
  </si>
  <si>
    <t>TV ANHANGUERA ITUMBIARA (SPC SISTEMA PARANAIBA DE COMUNICACOES LTDA)</t>
  </si>
  <si>
    <t>24.780.405/0001-58</t>
  </si>
  <si>
    <t>TV ANHANGUERA LUZIÂNIA (TV LUZIÂNIA LTDA)</t>
  </si>
  <si>
    <t>15.990.708/0001-04</t>
  </si>
  <si>
    <t>LUZIANIA - GO</t>
  </si>
  <si>
    <t>TV ANHANGUERA PORANGATU (TELEVISÃO PLANALTO CENTRAL LTDA)</t>
  </si>
  <si>
    <t>24.862.914/0001-20</t>
  </si>
  <si>
    <t>TV GOIANIA - 2 - BAND DATS (VICENTE DATENA NETO PRODUCOES)</t>
  </si>
  <si>
    <t>33.628.754/0001-40</t>
  </si>
  <si>
    <t>TV RECORD GOIANIA (RECORDTV (TELEVISÃO GOYÁ LTDA))</t>
  </si>
  <si>
    <t>TV SERRA DOURADA (TV SERRA DOURADA EIRELI)</t>
  </si>
  <si>
    <t>TV SUDOESTE (SUDOESTE COMUNICACAO , MARKETING , PUBLICIDADE E TELEVISAO EIRELI)</t>
  </si>
  <si>
    <t>33.956.726/0001-51_x000D_</t>
  </si>
  <si>
    <t>UMMIX SUPER REDE DE RADIO (UMMIX SUPER REDE LTDA)</t>
  </si>
  <si>
    <t>14.902.137/0001-46</t>
  </si>
  <si>
    <t>JORNAL DIÁRIO DA MANHÃ (UNIGRAF UNIDAS GRAF E ED. LTDA)</t>
  </si>
  <si>
    <t>00.424.275/0001-52</t>
  </si>
  <si>
    <t>VERSATILY (VERSATILY AMBIENTAL EIRELI)</t>
  </si>
  <si>
    <t>17.361.716/0001-17</t>
  </si>
  <si>
    <t>APARECIDA DE GOIÂNIA - GO</t>
  </si>
  <si>
    <t>COMPROMISSO</t>
  </si>
  <si>
    <t>A CARA DO GOIANO</t>
  </si>
  <si>
    <t xml:space="preserve">BATE PAPO ALEGO </t>
  </si>
  <si>
    <t>ARJONA CHAVES LTDA-ME (RADIO KATIVA FM JATAÍ)</t>
  </si>
  <si>
    <t>JATAÍ</t>
  </si>
  <si>
    <t>ATIVA COMUNICAÇÃO LTDA - FOLHA DA CIDADE - JESUS CATARINO DE OLIVEIRA</t>
  </si>
  <si>
    <t>RIO VERDE</t>
  </si>
  <si>
    <t>BLOG DO BADIINHO (ABADIO MOISES FILHO 02318478155)</t>
  </si>
  <si>
    <t>24.129.786/0001-00</t>
  </si>
  <si>
    <t>CATALAO</t>
  </si>
  <si>
    <t>BLOG DO MAMEDE (REDE SUDESTE DE COMUNICAÇÃO E SERVIÇOS LTDA)</t>
  </si>
  <si>
    <t>13.119.595/0001-40</t>
  </si>
  <si>
    <t>CULTURA FM ESTEREO (RADIO INTERATIVA</t>
  </si>
  <si>
    <t>GOIÂNIA</t>
  </si>
  <si>
    <t>DARIO DE APARECIDA (DIARIO DE APARECIDA EIRELI)</t>
  </si>
  <si>
    <t>APARECIDA DE GOIANIA</t>
  </si>
  <si>
    <t>DENIZAR GOMES DE SÁ - JORNAL A TRIBUNA DE RIO VERDE</t>
  </si>
  <si>
    <t>DIARIO POPULAR (COMUNICAÇÃO POLLYANNA LTDA)</t>
  </si>
  <si>
    <t>06.540.099/0001-09</t>
  </si>
  <si>
    <t>URUACU</t>
  </si>
  <si>
    <t>DIFUSÃO SISTEMA DE COMUNICAÇÃO LTDA - RÁDIO VINHA FM-GOIÂNIA</t>
  </si>
  <si>
    <t>FONTE TV - PROGRAMA NA MARCA DO PENALTY (LDM PUBLICIDADE E NEGOCIOS LTDA ME)</t>
  </si>
  <si>
    <t>FUNDAÇÃO FREI JOAO BATISTA VOGEL OFM (RADIO 96 FM-ANÁPOLIS)</t>
  </si>
  <si>
    <t>ANAPOLIS</t>
  </si>
  <si>
    <t>FUNDAÇÃO FREI JOAO BATISTA VOGEL OFM (RADIO SAO FRANCISCO ANAPOLIS  97,7 FM)</t>
  </si>
  <si>
    <t>G1 GOIÁS (TELEVISÃO ANHANGUERA S/A)</t>
  </si>
  <si>
    <t>GAZETA DO ENTORNO (A A DOS SANTOS - ME)</t>
  </si>
  <si>
    <t>10.568.771/0001-33</t>
  </si>
  <si>
    <t>SENADOR CANEDO</t>
  </si>
  <si>
    <t>GAZETA DO ESTADO (GAZETA MULTIPLATAFORMA LTDA)</t>
  </si>
  <si>
    <t>17.766.906/0001-14</t>
  </si>
  <si>
    <t>GOIANIA</t>
  </si>
  <si>
    <t>JBW COMUNICAÇÃO LTDA - SITE A REDAÇÃO</t>
  </si>
  <si>
    <t>JORNAL CINCO DE JUNHO (CINCO DE JUNHO - PUBLICIDADE, COMUNICAÇÃO E MARK)</t>
  </si>
  <si>
    <t>14.221.267/0001-13</t>
  </si>
  <si>
    <t>BELA VISTA DE GOIAS</t>
  </si>
  <si>
    <t>JORNAL CONTEXTO (EMPRESA GOIANA DE NOTÍCIAS LTDA)</t>
  </si>
  <si>
    <t>07.421.413/0001-99</t>
  </si>
  <si>
    <t>JORNAL DAQUI GOIANIA (J CAMARA &amp; IRMAOS S/A)</t>
  </si>
  <si>
    <t>JORNAL DIARIO DA MANHÃ (UNIGRAF UNIDAS GRAF E ED. LTDA)</t>
  </si>
  <si>
    <t>JORNAL DIARIO DE APARECIDA (DIARIO DE APARECIDA EIRELI - ME)</t>
  </si>
  <si>
    <t>JORNAL DIARIO POPULAR (COMUNICAÇOES POLLYANNA LTDA)</t>
  </si>
  <si>
    <t>JORNAL DOS MUNICÍPIOS (HELIO PEREIRA GOIANO EIRELI)</t>
  </si>
  <si>
    <t>22.745.325/0001-36</t>
  </si>
  <si>
    <t>ABADIA DE GOIAS</t>
  </si>
  <si>
    <t>JORNAL O ESPAÇO - RIO VERDE (DANILO GOMES DE FREITAS )</t>
  </si>
  <si>
    <t>29.364.177/0001-59</t>
  </si>
  <si>
    <t>JORNAL O HOJE (EDITORA RAIZES LTDA EPP)</t>
  </si>
  <si>
    <t>JORNAL OPÇÃO (ALTERNATIVA GRÁFICA ERIRELI)</t>
  </si>
  <si>
    <t>JORNAL POSITIVO (ANGELICA APARECIDA LUIZ)</t>
  </si>
  <si>
    <t>34.937.317/0001-70</t>
  </si>
  <si>
    <t>PIRES DO RIO</t>
  </si>
  <si>
    <t>JORNAL SUDOESTE LTDA</t>
  </si>
  <si>
    <t>JORNAL VEJA GOIÁS (TEOFILO RODRIGUES DE SOUSA JR)</t>
  </si>
  <si>
    <t>PORTAL CANAL BIOENERGIA (MAC EDITORA E JORNALISMO LTDA)</t>
  </si>
  <si>
    <t>PORTAL SERRA DOURADA NEWS (CARLOS GLAYSON DUARTE)</t>
  </si>
  <si>
    <t>34.683.485/0001-87</t>
  </si>
  <si>
    <t>PROGRAMA CIDADE URGENTE (REDE MAIA DE COMUNICAÇÃO LTDA)</t>
  </si>
  <si>
    <t>17.468.319/0001-49</t>
  </si>
  <si>
    <t>PROGRAMA FIQUE POR DENTRO SERJÃO (MASTER PRODUÇÕES E PUBLICIDADE)</t>
  </si>
  <si>
    <t>09.814.909/0001-58</t>
  </si>
  <si>
    <t>RÁDIO 820 (RÁDIO JORNAL DE GOIÁS EIRELI)</t>
  </si>
  <si>
    <t>RADIO 96 FM RIO VERDE</t>
  </si>
  <si>
    <t>02.928.356/0001-15</t>
  </si>
  <si>
    <t>RADIO 99,5 FM (TV SERRA DOURADA EIRELI)</t>
  </si>
  <si>
    <t>RADIO 99,5 GYN - PROGRAMA SANDES JR (TV SERRA DOURADA EIRELI)</t>
  </si>
  <si>
    <t>RADIO ARAGUAIA (CBN GYN)</t>
  </si>
  <si>
    <t>RADIO ATIVA FM STA TEREZINHA ( ORGANIZAÇÃO DE COMUNICAÇÃO FREDY DIETZ LTDA ME)</t>
  </si>
  <si>
    <t>STA TEREZINHA</t>
  </si>
  <si>
    <t>RADIO BAND FM (RADIO ITA FM LTDA ME)</t>
  </si>
  <si>
    <t>ITABERAI</t>
  </si>
  <si>
    <t>RADIO BONS VENTOS FM 107,3 (REDE VITORIOSA DE COMUNICAÇÃO LTDA)</t>
  </si>
  <si>
    <t>03.521.447/0003-66</t>
  </si>
  <si>
    <t>RADIO CANADA FM QUIRINOPOLIS (PORTO SANTO RADIODIFUSAO LTDA ME )</t>
  </si>
  <si>
    <t>03.922.941/0001-70</t>
  </si>
  <si>
    <t>QUIRINOPOLIS</t>
  </si>
  <si>
    <t xml:space="preserve">RÁDIO CANADA FM-ACREÚNA </t>
  </si>
  <si>
    <t>ACREÚNA</t>
  </si>
  <si>
    <t>RADIO CBN GOIANIA (RADIO ARAGUAIA LTDA)</t>
  </si>
  <si>
    <t>RADIO CLUBE FM LTDA</t>
  </si>
  <si>
    <t>RADIO CLUBE FM RIO VERDE (LOPES E ROSEMBERG LTDA ME )</t>
  </si>
  <si>
    <t>RADIO DIFUSORA FM ITUMBIARA LTDA</t>
  </si>
  <si>
    <t>01.769.868/0001-13</t>
  </si>
  <si>
    <t>ITUMBIARA</t>
  </si>
  <si>
    <t>RADIO GOSPEL FM (GAZETA MULTIPLATAFORMA LTDA)</t>
  </si>
  <si>
    <t>RADIO GOSPEL FM 104,9 CALDAS NOVAS</t>
  </si>
  <si>
    <t>CALDAS NOVAS</t>
  </si>
  <si>
    <t>RADIO GUADALUPE (RADIO BAND NEWS FM 90,7)</t>
  </si>
  <si>
    <t>RADIO INTERATIVA (CULTURA FM STEREO COM LTDA)</t>
  </si>
  <si>
    <t>RADIO JORNAL DE GOIAS (RADIO BANDEIRANTES 820 AM)</t>
  </si>
  <si>
    <t>INHUMAS</t>
  </si>
  <si>
    <t>RADIO JOVEM PAN (MAIS IDEIAS PROMOÇÕES E PUBLICIDADE LTDA - ME)</t>
  </si>
  <si>
    <t>RADIO KATIVA FM ( ARJONA E CHAVES LTDA)</t>
  </si>
  <si>
    <t>JATAI</t>
  </si>
  <si>
    <t>RADO</t>
  </si>
  <si>
    <t>RÁDIO KOMPLETA JUSSARA ( SILVEIRA FM COMUNICAÇÃO EIRELI)</t>
  </si>
  <si>
    <t>20.337.079/0001-58</t>
  </si>
  <si>
    <t>JUSSARA</t>
  </si>
  <si>
    <t>RADIO LIDER - PIRES DO RIO ( FUNDAÇÃO CULTURAL E EDUCATIVA PEDRO JOSE DE SOUZA)</t>
  </si>
  <si>
    <t>02.321.210/0001-07</t>
  </si>
  <si>
    <t>RADIO LÍDER FM 95,3 (RADIO SUDOESTE FM LTDA ME)</t>
  </si>
  <si>
    <t>RADIO MEGA FM ITUMBIARA (FUNDAÇÃO RADIO E TELEVISÃO EDUCATIVA ITUMBIARA) MEGA FM 106,1</t>
  </si>
  <si>
    <t>RADIO MINHA FM 100,9 RV ( RADIO MINHA FM LTDA)</t>
  </si>
  <si>
    <t>RADIO MIX FM (RADIO MIX EIRELI)</t>
  </si>
  <si>
    <t>38.063.552/0001-11</t>
  </si>
  <si>
    <t>CAÇU</t>
  </si>
  <si>
    <t>RADIO NATIVA FM EDEIA (RADIO NATIVA FM LTDA)</t>
  </si>
  <si>
    <t>EDEIA</t>
  </si>
  <si>
    <t>RADIO OURO BRANCO FM SANTA HELENA (ALCIDES INACIO DE FREITAS JUNIOR - ME)</t>
  </si>
  <si>
    <t>SANTA HELEA</t>
  </si>
  <si>
    <t>RADIO POPI FM 104,9 URUAÇU (SISTEMA LIBERDADE DE COMUNICAÇÃO LTDA)</t>
  </si>
  <si>
    <t>24.322.668/0001-13</t>
  </si>
  <si>
    <t>URUAÇU</t>
  </si>
  <si>
    <t>RADIO POSITIVA FM GOIANIA (RADIO POSITIVA FM LTDA)</t>
  </si>
  <si>
    <t>RADIO SAGRES - 730 AM ( YOUZZ BRASIL SERVIÇOS PUBLICITARIOS LTDA)</t>
  </si>
  <si>
    <t>SP</t>
  </si>
  <si>
    <t>RADIO SERRA DOURADA COCALZINHO (TV SERRA DOURADA EIRELI)</t>
  </si>
  <si>
    <t>COCALZINHO</t>
  </si>
  <si>
    <t>RADIO SERRA DOURADA FM CRISTALINA (TV SERRA DOURADA EIRELI)</t>
  </si>
  <si>
    <t>CRISTALINA</t>
  </si>
  <si>
    <t>RADIO SERRA DOURADA FM CRIXAS (TV SERRA DOURADA EIRELI)</t>
  </si>
  <si>
    <t>CRIXAS</t>
  </si>
  <si>
    <t>RADIO SERRA DOURADA IACIARA GO (TV SERRA DOURADA EIRELI)</t>
  </si>
  <si>
    <t>IACIARA</t>
  </si>
  <si>
    <t>RADIO SERRA DOURADA MONTIVIDIU (TV SERRA DOURADA EIRELI)</t>
  </si>
  <si>
    <t>MONTIVIDIU</t>
  </si>
  <si>
    <t>RADIO SERRA DOURADA S MIGUEL ARAGUAIA (SOCIEDADE SERRADO VERDES DE COMUNICAÇÕES LTDA)</t>
  </si>
  <si>
    <t>03.761.709/0007-93</t>
  </si>
  <si>
    <t>SÃO MIGUEL ARAGUAIA</t>
  </si>
  <si>
    <t>RADIO SUCESSO CATALÃO - NOSSO PROGRAMA ( MARIA LUCIA DE FREITAS 896.152.121-72)</t>
  </si>
  <si>
    <t>42.470.736/0001-73</t>
  </si>
  <si>
    <t>CATALÃO</t>
  </si>
  <si>
    <t>RADIO TERRA FM (PORTAL TERRA DE PRODUÇÕES DE NOTÍCIAS LTDA ME)</t>
  </si>
  <si>
    <t>RADIO TROPICAL FM CALDAS NOVAS (ATMOSFERA PUBLICIDADE LTDA)</t>
  </si>
  <si>
    <t>RADIO VEREDAS FM PARAUNA (VEREDAS RADIO FM LTDA)</t>
  </si>
  <si>
    <t>PARAUNA</t>
  </si>
  <si>
    <t>RECORDTV (TELEVISÃO GOYÁ LTDA)</t>
  </si>
  <si>
    <t>REVISTA AUTO CLUBE NEWS (ACNEWS COMUNICAÇÃO E MARKETING EIRELI)</t>
  </si>
  <si>
    <t>35.001.401/0001-40</t>
  </si>
  <si>
    <t>SITE APARECIDANET PORTAIS DE NOTICIAS ( APARECIDANET COMUNICAÇÃO E MKT LTDA)</t>
  </si>
  <si>
    <t>41.722.027/0001-75</t>
  </si>
  <si>
    <t>SITE AUVARO MAIA (OLIVEIRA ARANTES PRODUÇÕES EIRELI)</t>
  </si>
  <si>
    <t>35.059.424/0001-06</t>
  </si>
  <si>
    <t>SANTO ANTONIO DE GOIAS</t>
  </si>
  <si>
    <t>SITE CAIU NA TEIA (IDI PESQUISA E CONSULTORIA EIRELI)</t>
  </si>
  <si>
    <t>SITE DIA ONLINE (DIGITAL STREAM LTDA)</t>
  </si>
  <si>
    <t>SITE FELIZ NEWS BRASIL (ROBERTO FELIZ SANTANA 927.630.651-04)</t>
  </si>
  <si>
    <t>27.200.536/0001-07</t>
  </si>
  <si>
    <t>ACREUNA</t>
  </si>
  <si>
    <t>SITE GOIAS ATUAL (R. T. DOS SANTOS ME)</t>
  </si>
  <si>
    <t>18.695.868/0001-19</t>
  </si>
  <si>
    <t>BRASILIA</t>
  </si>
  <si>
    <t>SITE JORAL OPÇÃO (ALTERNATIVA GRAFICA EIRELI ME )</t>
  </si>
  <si>
    <t>SITE JORNAL COMUNIDADE EM DESTAQUE (C E GOMES BARSI - JCD GOIS PUBLICIDADE E JORNALIM)</t>
  </si>
  <si>
    <t>18.423.360/0001-61</t>
  </si>
  <si>
    <t>CEZARINA</t>
  </si>
  <si>
    <t>SITE JORNAL DIARIO DO ESTADO (EDITORA DIARIO DO ESTADO EIRELI)</t>
  </si>
  <si>
    <t>SITE JORNAL FOLHA Z (G. V. COELHO COMUNICAÇÃO E MARKETING)</t>
  </si>
  <si>
    <t>11.520.037/0001-67</t>
  </si>
  <si>
    <t>SITE LEO MACHADO VERDADE (LEO MACHADO PUBLICIDADE E EVENTOS ERELI)</t>
  </si>
  <si>
    <t>37.370.604/0001-30</t>
  </si>
  <si>
    <t>TRINDADE</t>
  </si>
  <si>
    <t>SITE MAIS GOIAS (MAIS GOIAS COMUNICAÇÃO MKT E INTERNET)</t>
  </si>
  <si>
    <t>10.629.588/0001-67</t>
  </si>
  <si>
    <t>SITE O CANEDENSE ( THYAGO HUMBERTO DA SILVA)</t>
  </si>
  <si>
    <t>30.491.283/0001-82</t>
  </si>
  <si>
    <t>SITE O POPULAR.COM (J CAMARA &amp; IRMÃOS S/A)</t>
  </si>
  <si>
    <t>SITE PORTAL DA BOLA (ZR COMUNICAÇÃO LTDA)</t>
  </si>
  <si>
    <t>11.800.955/0001-40</t>
  </si>
  <si>
    <t>PALMEIRAS DE GOIAS</t>
  </si>
  <si>
    <t>SITE SOMOS RIO VERDE (SOMOS COMUNICAÇÃO INTEGRADA LTDA)</t>
  </si>
  <si>
    <t>30.619.853/0001-77</t>
  </si>
  <si>
    <t>SITE VIVA ANÁPOLIS (ANA GABRIELA DE JESUS OLIVEIRA LUIZ &amp; CIA)</t>
  </si>
  <si>
    <t>17.980.874/0001-55</t>
  </si>
  <si>
    <t>TV ANHANGUERA - CATALÃO (TELEVISÃO PIRATININGA LTDA)</t>
  </si>
  <si>
    <t>TV ANHANGUERA - GOIÂNIA (TELEVISÃO ANHANGUERA SA)</t>
  </si>
  <si>
    <t>TV ANHANGUERA - ITUMBIARA (SPC SISTEMA PARANAIBA DE COMUNICAÇÕES LTDA)</t>
  </si>
  <si>
    <t>TV ANHANGUERA - JATAI (TELEVISÃO RIO FORMOSO LTDA)</t>
  </si>
  <si>
    <t>TV ANHANGUERA - LUZIÂNIA (TELEVISÃO LUZIANIA LTDA)</t>
  </si>
  <si>
    <t>LUZIANIA</t>
  </si>
  <si>
    <t>TV ANHANGUERA - PORANGATU ( TELEVISÃO PLANALTO CENTRAL LTDA)</t>
  </si>
  <si>
    <t>PORANGATU</t>
  </si>
  <si>
    <t>TV ANHANGUERA - RIO VERDE (TELEVISÃO RIVIERA LTDA)</t>
  </si>
  <si>
    <t>TV ANHANGUERA - ANAPOLIS (TV TOCANTINS LTDA)</t>
  </si>
  <si>
    <t>TV CANAL PROMESSAS (GENTE LEGAL PRODUÇÕES EIRELI)</t>
  </si>
  <si>
    <t>09.130.557/0001-11</t>
  </si>
  <si>
    <t>TV GOIANIA 2 (VICENTE DATENA NETO PRODUÇÕES)</t>
  </si>
  <si>
    <t>TV RECORD GOIÁS (TELEVISÃO GOYA LTDA)</t>
  </si>
  <si>
    <t>TV RIO VERDE CANAL 3 - ARMAZEM PROP E ASSESS (LUIZA MARIA DA COSTA)</t>
  </si>
  <si>
    <t>27.490.361/0001-10</t>
  </si>
  <si>
    <t>TV SERRA DOURADA  (TV SERRA DOURADA EIRELI)</t>
  </si>
  <si>
    <t>TV SUCESSO NO CAMPO (LAVOSIER PEREIRA DE LIMA E CIA LTDA)</t>
  </si>
  <si>
    <t>TV SUDOESTE JATAÍ (SUDOESTE COMUNICAÇÃO, MKT, PUBLI E TELEVISÃO EIRELI)</t>
  </si>
  <si>
    <t>33.956.726/0001-51</t>
  </si>
  <si>
    <t>TV TOCANTINS (TV TOCANTINSLTDA)</t>
  </si>
  <si>
    <t>UNMIX SUPER REDE LTDA</t>
  </si>
  <si>
    <t>OUTDOOR</t>
  </si>
  <si>
    <t>VOZ ATIVA COMUNICAÇÕES LTDA</t>
  </si>
  <si>
    <t>02.280.184/0001-16</t>
  </si>
  <si>
    <t>ITAPURANGA</t>
  </si>
  <si>
    <t>TOTAL</t>
  </si>
  <si>
    <t>FISCALIZAÇÃO</t>
  </si>
  <si>
    <t>CONCURSO FOTOGRÁFICO</t>
  </si>
  <si>
    <t>BATE-PAPO ALEGO</t>
  </si>
  <si>
    <t>A FOLHA DA VALE (FOLHA DE GOIANESIA PUBLICIDADE E MARKETING LTDA)</t>
  </si>
  <si>
    <t>06.871.444/0001-89</t>
  </si>
  <si>
    <t>GOIANESIA</t>
  </si>
  <si>
    <t>APARECIDANET PORTAIS DE NOTICIAIS (APARECIDANET COMNICAÇÃO E MKT LTDA)</t>
  </si>
  <si>
    <t>BLOG GOIÁS TV (PARIS MARKETING E COMUNICAÇÃO EIRELI)</t>
  </si>
  <si>
    <t>13.055.444/0001-76</t>
  </si>
  <si>
    <t>SANTA HELENA</t>
  </si>
  <si>
    <t>BOLETINS ESPORTES NEWS (MIDIAS COMUNICAÇÃO E MARKETING LTDA)</t>
  </si>
  <si>
    <t>05.383.315/0001-89</t>
  </si>
  <si>
    <t>CAPITAL MIDIAS GDR MIDIA EXTERIOR (GDR LOCAÇÕES DE ESPAÇOS PUBLICITÁRIOS LTDA)</t>
  </si>
  <si>
    <t>33.682.985/0001-31</t>
  </si>
  <si>
    <t>MIDIA EXTERNA</t>
  </si>
  <si>
    <t>DIARIO DA REDAÇÃO (NILSON SOUZA BARBOSA)</t>
  </si>
  <si>
    <t>11.805.591/0001-90</t>
  </si>
  <si>
    <t>DIARIO DE APARECIDA (DIARIO DE APARECIDA EIRELI)</t>
  </si>
  <si>
    <t>ELETROMIDIA (PLAY MIDIA E MKT EIRLI EPP)</t>
  </si>
  <si>
    <t xml:space="preserve">FALA SINDICO - INFORMS PUBLICIDADE E PROPAGANDA LTDA </t>
  </si>
  <si>
    <t>29.412.552/0001-99</t>
  </si>
  <si>
    <t>FOLHA DA CIDADE - ATIVA COMUNICACAO LTDA</t>
  </si>
  <si>
    <t>02.832606/0001-19</t>
  </si>
  <si>
    <t>FOLHA METROPOLITANA  - (FRANCISMEIRE DE MESQUITA ALVES MENDES)</t>
  </si>
  <si>
    <t>35.403.874/0001-74</t>
  </si>
  <si>
    <t>10.586.771/0001-33</t>
  </si>
  <si>
    <t>TV CAPITAL CANAL PROMESSAS - GENTE LEGAL PRODUCOES EIRELI (REDE CAPITAL)</t>
  </si>
  <si>
    <t>JORNAL CINCO DE JUNHO (CINCO DE JUNHO - PUBLICIDADE, COMUNICAÇÃO E MARKETING)</t>
  </si>
  <si>
    <t xml:space="preserve">JORNAL A TRIBUNA - DENIZAR GOMES DE SA </t>
  </si>
  <si>
    <t>JORNAL A TRIBUNA - PALMEIRAS DE GOIAS (H DE U BORGES - JORNAL)</t>
  </si>
  <si>
    <t>09.061.663/0001-90</t>
  </si>
  <si>
    <t>JORNAL CIDADE - CIDADE EDITORA JORNALISTICA EIRELI</t>
  </si>
  <si>
    <t xml:space="preserve">JORNAL DA BIOENERGIA CANAL - MAC EDITORA E JORNALISMO LTDA (CANAL </t>
  </si>
  <si>
    <t>JORNAL DIARIO DE APARECIDA (APARECIDA DE GOIANIA)</t>
  </si>
  <si>
    <t>JORNAL DIARIO POPULAR (COMUNICAÇÕES POLLYANNA LTDA)</t>
  </si>
  <si>
    <t>JORNAL DOS MUNICIPIOS (HELIO PEREIRA GOIANO EIRELI)</t>
  </si>
  <si>
    <t>APARECIDA - PB/PB</t>
  </si>
  <si>
    <t>JORNAL O ESPACO - DANILO GOMES DE FREITAS</t>
  </si>
  <si>
    <t>JORNAL O PIRACAN EIRELI</t>
  </si>
  <si>
    <t>27.071.319/0001-64</t>
  </si>
  <si>
    <t>PIRACANJUBA</t>
  </si>
  <si>
    <t xml:space="preserve">JORNAL O POPULAR - J. CAMARA &amp; IRMAOS S/A </t>
  </si>
  <si>
    <t>JORNAL OPCAO - OPCAO NOTICIAS LTDA</t>
  </si>
  <si>
    <t>09.236.355/0001-59</t>
  </si>
  <si>
    <t>JORNAL PLURAL - ITUMBIARA (PLURAL ASSESSORIA DE IMPRENSA, PESQUISA E JORNALI)</t>
  </si>
  <si>
    <t>19.738.088/0001-71</t>
  </si>
  <si>
    <t xml:space="preserve">ITUMBIARA </t>
  </si>
  <si>
    <t>JORNAL SUDOESTE RIO VERDE</t>
  </si>
  <si>
    <t>JORNAL VEJA GOIÁS (TEOFILO RODRIGUES DE SOUSA EIRELI)</t>
  </si>
  <si>
    <t>JORNAL VEJA GOIAS (TEOFILO RODRIGUES DE SOUSA JUNIOR EIRELI)</t>
  </si>
  <si>
    <t>LED MIDIA BRASIL (SHIRLEY GOMES DE SOUZA LED MIDIA)</t>
  </si>
  <si>
    <t>27.271168/0001-98</t>
  </si>
  <si>
    <t>LED WAVE PAINEIS ELETRONICOS</t>
  </si>
  <si>
    <t>13.045.186/0001-47</t>
  </si>
  <si>
    <t xml:space="preserve">MAIS GOIAS - MAIS GOIAS COMUNICACAO MARKETING E INTERNET LTDA </t>
  </si>
  <si>
    <t>PORTAL 6 ANAPOLIS - PORTAL 6 COMUNICACAO LTDA</t>
  </si>
  <si>
    <t xml:space="preserve">PORTAL 820 RADIO JORNAL DE GOIAS EIRELI </t>
  </si>
  <si>
    <t>PORTAL EXCELENCIA NOTICIAS (PORTAL EXCELENCIA NOTICIAS E SERVIÇOS DE COMUNICAÇÃO)</t>
  </si>
  <si>
    <t>28.858.039/0001-63</t>
  </si>
  <si>
    <t>NIQUELANDIA</t>
  </si>
  <si>
    <t>PORTAL NOTICIAS GOIAS - D CARVALHO COMUNICACAO LTDA</t>
  </si>
  <si>
    <t>29.405.112/0001-04</t>
  </si>
  <si>
    <t>PORTAL SERRADOURADA NEWS (CARLOS GLAYSON DUARTE)</t>
  </si>
  <si>
    <t>PROGRAMA BRASIL URGENTE GO - BRASIL URGENTEVICENTE DATENA NETO PRODUÇÕES</t>
  </si>
  <si>
    <t>PROGRAMA BRASIL URGENTE GO - VICENTE DATENA NETO PUBLICIDADE</t>
  </si>
  <si>
    <t>PROGRAMA COSTA FILHO - (RD MORADA DO SOL RV RADIO MORDADA DO SOL RIO VERDE LTDA)</t>
  </si>
  <si>
    <t>PROGRAMA MESSIAS BONS VENTOS (CERRADO PESQUISAS E CONSULTORIA)</t>
  </si>
  <si>
    <t>13.805.175/0001-18</t>
  </si>
  <si>
    <t>PROGRAMA MIL SERTANEJO - PUC TV(JOSE PAIVA SOARES NETO)</t>
  </si>
  <si>
    <t>22.159.058/0001-15</t>
  </si>
  <si>
    <t xml:space="preserve">PROGRAMA NERILDO E NERIVAN - N &amp; N PRODUCOES E EVENTOS EIRELI </t>
  </si>
  <si>
    <t>PROGRAMA SOCIEDADE EM DESTAQUE (WANDER OLIVEIRA DE SOUZA)</t>
  </si>
  <si>
    <t>03.293.360/0001-17</t>
  </si>
  <si>
    <t>JANDAIA</t>
  </si>
  <si>
    <t>QUALITY MIDIA EXTERIOR</t>
  </si>
  <si>
    <t>RADIO 105 FM</t>
  </si>
  <si>
    <t>01.742.316/0001-11</t>
  </si>
  <si>
    <t>RADIO 820 - RADIO BANDEIRANTES (RADIO JORNAL DE GOIAS EIRELI)</t>
  </si>
  <si>
    <t>RADIO 96 FM - RIO VERDE (RADIO 96 FM LTDA)</t>
  </si>
  <si>
    <t>RADIO 96 FM LTDA (RADIO 96 FM)</t>
  </si>
  <si>
    <t>RADIO 96,5 (RADIO JORNAL DE INHUMAS LTDA)</t>
  </si>
  <si>
    <t xml:space="preserve">RADIO 99,5  FM - GOIÂNIA </t>
  </si>
  <si>
    <t>RADIO 99,5 FM (TV SERRA DOURADA LTDA)</t>
  </si>
  <si>
    <t>RÁDIO ARAGUAIA LTDA (CBN GOIANIA)</t>
  </si>
  <si>
    <t>RADIO ARAGUAIA LTDA (CBN)</t>
  </si>
  <si>
    <t>02.474.419/0001-00</t>
  </si>
  <si>
    <t>RADIO BAND NEWS FM 90,07 (RADIO GUADALUPE LTDA)</t>
  </si>
  <si>
    <t>RADIO CANADA FM - ACREUNA ( RADIO PONTUAL DO SUDOESTE GOIANO M LTDA)</t>
  </si>
  <si>
    <t>RADIO CBN (RADIO ARAGUAIA LTDA)</t>
  </si>
  <si>
    <t xml:space="preserve">RÁDIO CHÃO GOIANO FM (RÁDIO MANCHESTER FM) </t>
  </si>
  <si>
    <t xml:space="preserve">ANÁPOLIS </t>
  </si>
  <si>
    <t>RADIO CLUBE FM LTDA (LOPES ROSEMBERG LTDA - ME)</t>
  </si>
  <si>
    <t>APARECIDA DE GOIÂNIA</t>
  </si>
  <si>
    <t>RADIO CLUBE FM LTDA (RADIO CLUBE FM)</t>
  </si>
  <si>
    <t>SANTO ANTONIO DA BARRA</t>
  </si>
  <si>
    <t>RADIO DIFUSORA AM - ITUMBIARA (RDIO DIFUSORA ITUMBIARA LTDA)</t>
  </si>
  <si>
    <t>RADIO DIFUSORA DE ITUMBIARA LTDA (RADIO DIFUSORA)</t>
  </si>
  <si>
    <t>RADIO E TV PLANALTO LTDA (FOLHA DO SUDOESTE)</t>
  </si>
  <si>
    <t>02.380.265/0001-98</t>
  </si>
  <si>
    <t>RADIO GOIANA FM LTDA (INTERATIVA JATAI)</t>
  </si>
  <si>
    <t>RADIO GOSPEL FM 104,9 CALDAS NOVAS (GAZETA MULTIPLA PLATAFORMA LTDA)</t>
  </si>
  <si>
    <t>RADIO INTERATIVA - CULTURA FM STEREO SOM LUTDA</t>
  </si>
  <si>
    <t>RADIO INTERATIVA CULTURA FM STEREO SOM LTDA)</t>
  </si>
  <si>
    <t>RADIO INTERATIVA FM (CULTURA FM STEREO SOM LTDA)</t>
  </si>
  <si>
    <t>RADIO INTERATIVA JATAÍ (RADIO GOIANA FM LTDA)</t>
  </si>
  <si>
    <t xml:space="preserve">JATAÍ </t>
  </si>
  <si>
    <t>RADIO JORNAL DE GOIAS LTDA (RADIO JORNAL 820 AM)</t>
  </si>
  <si>
    <t>RADIO JOVEM PAN - IDEIAS PROMOÇÕES MARKETING E PUBLICIDADE LTDA - ME</t>
  </si>
  <si>
    <t xml:space="preserve">RADIO JOVEM PAN - IDEIAS PROMOCOES, MARKETING E PUBLICIDADE LTDA </t>
  </si>
  <si>
    <t>RADIO KATIVA FM - JATAI (ARJONA E CHAVES LTDA)</t>
  </si>
  <si>
    <t>RADIO KOMPLETA JUSSARA 96,7 FM JUSSARA (SILVEIRA FM COMUNICACAO EIRELI)</t>
  </si>
  <si>
    <t>RÁDIO MARA ROSA FM (MARA ROSA)</t>
  </si>
  <si>
    <t>10.860.126/0001-90</t>
  </si>
  <si>
    <t>MARA ROSA -GO</t>
  </si>
  <si>
    <t xml:space="preserve">RÁDIO MEGA FM 106.1 - FUNDAÇÃO RÁDIO E TELEVISÃO EDUCATIVA ITUMBIARA </t>
  </si>
  <si>
    <t>RADIO MINHA FM</t>
  </si>
  <si>
    <t>RADIO MINHA FM 100,9 RIO VERDE (RADIO MINHA FM LTDA)</t>
  </si>
  <si>
    <t xml:space="preserve">RIO VERDE </t>
  </si>
  <si>
    <t>RADIO MORADA DO SOL DE RIO VERDE LTDA (RADIO MORADA DO SOL)</t>
  </si>
  <si>
    <t>RADIO MORADA DO SOL FM  (RADIO MORADA DO SOL DE RIO VERDE LTDA )</t>
  </si>
  <si>
    <t>RADIO MORADA DO SOL FM - RIO VERDE</t>
  </si>
  <si>
    <t>RADIO MORADA DO SOL FM - RIO VERDE (RADIO MORADA DO SOL RIO VERDE LTDA)</t>
  </si>
  <si>
    <t>RADIO MORRINHOS FM - MORRINHOS (RADIO MORRINHOS LTDA)</t>
  </si>
  <si>
    <t>RADIO MORRINHOS FM (RADIO MORRINHOS LTDA)</t>
  </si>
  <si>
    <t>02.347.656/0001-01</t>
  </si>
  <si>
    <t>RADIO NATIVA FM LTDA (NATIVA FM)</t>
  </si>
  <si>
    <t xml:space="preserve">SANTA HELENA </t>
  </si>
  <si>
    <t>RADIO POP FM - SISTEMA LIBERDADE DE COMUNICACAO LTDA</t>
  </si>
  <si>
    <t xml:space="preserve">RÁDIO POSITIVA FM LTDA </t>
  </si>
  <si>
    <t>RADIO POSITIVA FM LTDA (POSITIVA FM)</t>
  </si>
  <si>
    <t>RADIO POUSADA DO RIO QUENTES LTDA (RADIO JOVEM PAN)</t>
  </si>
  <si>
    <t>RADIO ROCK 102,9 FM (RADIO SANTA RITA LTDA)</t>
  </si>
  <si>
    <t>RADIO SAGRES 720 AM - YOUZZ BRASIL SERVICOS PUBLICITARIOS LTDA</t>
  </si>
  <si>
    <t>11.693.060/0001.81</t>
  </si>
  <si>
    <t>SAO PAULO</t>
  </si>
  <si>
    <t>RADIO SAGRES 720 AM - YOUZZ BRASIL SERVICOS PUBLICITÁRIOS LTDA</t>
  </si>
  <si>
    <t>SAO PAULO (SP)</t>
  </si>
  <si>
    <t>RADIO SAO FRANCISCO 97,7 FM ANAPOLIS (FUNDACAO FREI JOAO BATISTA VOGEL OFM)</t>
  </si>
  <si>
    <t>RADIO SERA DOURADA FM CRIXAS (TV SERRA DOURADA EIRELI)</t>
  </si>
  <si>
    <t>RADIO SERRA DOURADA MONTIVIDIU GO (TV SERRA DOURADA EIRELI)</t>
  </si>
  <si>
    <t>01.061.837/0001-00</t>
  </si>
  <si>
    <t>RADIO SUCESSO NO CAMPO (LAVOSIER PEREIRA DE LIMA E CIA LTDA)</t>
  </si>
  <si>
    <t xml:space="preserve">RADIO SUDOESTE FM LTDA - ME (RÁDIO SUDOESTE) </t>
  </si>
  <si>
    <t>RADIO SUDOESTE FM LTDA (LIDER 95)</t>
  </si>
  <si>
    <t>RADIO TERRA FM (PORTAL TERRA DE PRODUCAO DE NOTICIAS LTDA )</t>
  </si>
  <si>
    <t>RADIO TRANSARAGUAIA FM - MOZARLANDIA (SISTEMA DE COMUNICACAO TRANS - ARAGUAIA LTDA)</t>
  </si>
  <si>
    <t>11.374.338/0001-20</t>
  </si>
  <si>
    <t>MOZARLANDIA</t>
  </si>
  <si>
    <t>RADIO VERA CRUZ (RADIO SOCIEDADE VERA CRUZ)</t>
  </si>
  <si>
    <t>26.865.402/0001-42</t>
  </si>
  <si>
    <t>RADIO VITORIA FM ASSOCIACAO COMUNITARIO DE FIRMINOPOLIS</t>
  </si>
  <si>
    <t>FIRMINOPOLIS</t>
  </si>
  <si>
    <t>RBOOH MIDIA OUT OF HOME ( REDE BRASIL DE MIDIA OUT OF HOME LTDA)</t>
  </si>
  <si>
    <t>NEROPOLIS</t>
  </si>
  <si>
    <t>SANTA HELENA AGORA (CRISTIANO DO NASCIMENTO SOUZA)</t>
  </si>
  <si>
    <t>32.831.903/0001-00</t>
  </si>
  <si>
    <t xml:space="preserve">SANTA HELENA DE GOIAS </t>
  </si>
  <si>
    <t>SITE AGENCIA PRESS (AGENCIA NEWS JORNALISMO E PUBLICIDADE LTDA)</t>
  </si>
  <si>
    <t>00.299.466/0001-30</t>
  </si>
  <si>
    <t>SITE ATILADOS (CERRADO PESQUISAS E CONSULTORIA)</t>
  </si>
  <si>
    <t>SITE BRASIL URGENTE (DATA VERUS PESQUISA E MARKETING)</t>
  </si>
  <si>
    <t>SITE DIARIO DE APARECIDA - DIARIO DE APARECIDA EIRELI</t>
  </si>
  <si>
    <t>SITE DIARIO DE GOIAS</t>
  </si>
  <si>
    <t>SITE DIÁRIO DE GOIÁS (DIÁRIO DE GOIÁS COMUNICAÇÃO LTDA ME)</t>
  </si>
  <si>
    <t>SITE FELIX NEWS BRASIL (ROBERTO FELIX SANTANA 92763065104)</t>
  </si>
  <si>
    <t>SITE G1 GOIÁS (GOIÂNIA)</t>
  </si>
  <si>
    <t>SITE G1 GOIAS (TELEVISAO ANHANGUERA S/A)</t>
  </si>
  <si>
    <t>SITE G5 NEWS LTDA - G5 NEWS</t>
  </si>
  <si>
    <t>42.264.938/0001-69</t>
  </si>
  <si>
    <t>SITE GAZETA CENTRO OESTE (NORIVAL HUBNER)</t>
  </si>
  <si>
    <t>10.947.757/0001-40</t>
  </si>
  <si>
    <t>SITE GE NEWS LTDA - G5 NEWS</t>
  </si>
  <si>
    <t>SITE GOIAS 365 - HORUS COMUNICACAO E MARKETING LTDA</t>
  </si>
  <si>
    <t>38.064.589/0001-64</t>
  </si>
  <si>
    <t>SITE GOIÁS DO POVO (ELISA PRODUÇÕES DE MIDIAS DIVULGAÇÕES E EVENTOS)</t>
  </si>
  <si>
    <t>36.409.719/0001-28</t>
  </si>
  <si>
    <t>34.409.719/0001-28</t>
  </si>
  <si>
    <t>SITE GOIAS EM TEMPO (INVICTA COMUNICAÇÃO E PUBLICIDADE LTDA)</t>
  </si>
  <si>
    <t>07.221.147/000150</t>
  </si>
  <si>
    <t>SITE JORNAL COMUNIDADE (C E GOMES BARSI - JCD GOIAS PUBLICIDADE E JORNALISM)</t>
  </si>
  <si>
    <t>SITE JORNAL COMUNIDADE (C E GOMES BARSI - JCD GOIAS PUBLICIDADE E JORNALISMO)</t>
  </si>
  <si>
    <t>SITE JORNAL FOLHA Z (G.V COELHO COMUNICAÇÃO E MARKETING)</t>
  </si>
  <si>
    <t>SITE JORNAL HORA EXTRA</t>
  </si>
  <si>
    <t>05.104.651/0001-45</t>
  </si>
  <si>
    <t>SITE JORNAL HORA EXTRA (WM GRÁFICA E EDITORA EIRELI)</t>
  </si>
  <si>
    <t xml:space="preserve">SITE MAIS GOIÁS </t>
  </si>
  <si>
    <t>SITE O POPULAR (J. CAMARA E IRMAOS S/A)</t>
  </si>
  <si>
    <t xml:space="preserve">GOIANIA </t>
  </si>
  <si>
    <t>SITE REVISTA MINHA CIDADE (GOIANIA)</t>
  </si>
  <si>
    <t>18.111.374/0001-40</t>
  </si>
  <si>
    <t>SITE VIVA ANÁPOLIS (ANA GABRIELA DE JESUS OLIVEIRA LUIZ E CIA</t>
  </si>
  <si>
    <t>SITE VIVER GOIAS (ALVES E ARRUDA COMUNICAÇÃO LTDA)</t>
  </si>
  <si>
    <t>07.898.172/0001-73</t>
  </si>
  <si>
    <t xml:space="preserve">RADIO TERRA FM - PORTAL TERRA DE PRODUCAO DE NOTICIAS LTDA </t>
  </si>
  <si>
    <t>TV ANHANGUERA - TELEVISAO ANHANGUERA LTDA</t>
  </si>
  <si>
    <t>TV ANHANGUERA (GOIÂNIA)</t>
  </si>
  <si>
    <t>TV ANHANGUERA (TELEVISAO ANHANGUERA S.A)</t>
  </si>
  <si>
    <t>TV ANHANGUERA CATALAO - TELEVISAO PIRAPITINGA LTDA</t>
  </si>
  <si>
    <t>TV ANHANGUERA ITUMBIARA - SPC SISTEMA PARANAIBA DE COMUNICACOES LTDA</t>
  </si>
  <si>
    <t>TV ANHANGUERA RIO VERDE - TELEVISAO RIVIERA LTDA</t>
  </si>
  <si>
    <t xml:space="preserve">TV FONTE TV - L D M PUBLICIDADE E NEGOCIOS LTDA </t>
  </si>
  <si>
    <t>TV LUZIANA LTDA (TV ANHANGUERA LUZIANIA)</t>
  </si>
  <si>
    <t>TV RECORD  - TELEVISAO GOYA LTDA ()</t>
  </si>
  <si>
    <t>TV RIO CLARO - TELEVISAO RIO FORMOSO LTDA</t>
  </si>
  <si>
    <t>02.910.917/0001-00</t>
  </si>
  <si>
    <t xml:space="preserve">TV RIO DO OURO - TELEVISAO PLANALTO CENTRAL LTDA </t>
  </si>
  <si>
    <t>TV RIO VERDE - LUIZA MARIA DA COSTA 24724246120</t>
  </si>
  <si>
    <t>TV SERRA DOURADA EIRELI (RADIO 99,5)</t>
  </si>
  <si>
    <t>TV SERRA DOURADA EIRELI (TV SERRA DOURADA)</t>
  </si>
  <si>
    <t>TV SUDOESTE - SUDOESTE COMUNICACAO, MARKETING, PUBLICIDADE E TELEVISAO EIRELI</t>
  </si>
  <si>
    <t>TV TOCANTINS LTDA (TV ANHANGUERA ANAPOLIS)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</si>
</sst>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_([$R$ -416]* #,##0.00_);_([$R$ -416]* \(#,##0.00\);_([$R$ -416]* &quot;-&quot;??_);_(@_)"/>
    <numFmt numFmtId="165" formatCode="00&quot;.&quot;000&quot;.&quot;000&quot;/&quot;0000&quot;-&quot;00"/>
    <numFmt numFmtId="166" formatCode="_-[$R$-416]\ * #,##0.00_-;\-[$R$-416]\ * #,##0.00_-;_-[$R$-416]\ * &quot;-&quot;??_-;_-@_-"/>
  </numFmts>
  <fonts count="7">
    <font>
      <sz val="10"/>
      <color rgb="FF000000"/>
      <name val="Arial"/>
    </font>
    <font>
      <b/>
      <sz val="10"/>
      <color theme="1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29">
    <xf numFmtId="0" fontId="0" fillId="0" borderId="0" xfId="0"/>
    <xf numFmtId="0" fontId="3" fillId="0" borderId="0" xfId="0" applyFont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wrapText="1"/>
    </xf>
    <xf numFmtId="166" fontId="3" fillId="2" borderId="8" xfId="0" applyNumberFormat="1" applyFont="1" applyFill="1" applyBorder="1" applyAlignment="1">
      <alignment horizontal="right" vertical="top"/>
    </xf>
    <xf numFmtId="164" fontId="5" fillId="2" borderId="1" xfId="0" applyNumberFormat="1" applyFont="1" applyFill="1" applyBorder="1" applyAlignment="1">
      <alignment wrapText="1"/>
    </xf>
    <xf numFmtId="164" fontId="5" fillId="2" borderId="1" xfId="0" applyNumberFormat="1" applyFont="1" applyFill="1" applyBorder="1"/>
    <xf numFmtId="0" fontId="3" fillId="2" borderId="1" xfId="0" applyFont="1" applyFill="1" applyBorder="1" applyAlignment="1">
      <alignment vertical="top" wrapText="1"/>
    </xf>
    <xf numFmtId="0" fontId="3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4" xfId="0" applyFont="1" applyBorder="1"/>
    <xf numFmtId="0" fontId="5" fillId="2" borderId="5" xfId="0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wrapText="1"/>
    </xf>
    <xf numFmtId="166" fontId="3" fillId="2" borderId="13" xfId="0" applyNumberFormat="1" applyFont="1" applyFill="1" applyBorder="1" applyAlignment="1">
      <alignment horizontal="right" vertical="top"/>
    </xf>
    <xf numFmtId="164" fontId="5" fillId="2" borderId="5" xfId="0" applyNumberFormat="1" applyFont="1" applyFill="1" applyBorder="1" applyAlignment="1">
      <alignment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top" wrapText="1"/>
    </xf>
    <xf numFmtId="164" fontId="4" fillId="0" borderId="1" xfId="0" applyNumberFormat="1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wrapText="1"/>
    </xf>
    <xf numFmtId="165" fontId="5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165" fontId="5" fillId="2" borderId="1" xfId="0" applyNumberFormat="1" applyFont="1" applyFill="1" applyBorder="1" applyAlignment="1">
      <alignment wrapText="1"/>
    </xf>
    <xf numFmtId="0" fontId="5" fillId="2" borderId="1" xfId="0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wrapText="1"/>
    </xf>
    <xf numFmtId="165" fontId="5" fillId="4" borderId="1" xfId="0" applyNumberFormat="1" applyFont="1" applyFill="1" applyBorder="1"/>
    <xf numFmtId="0" fontId="5" fillId="4" borderId="1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wrapText="1"/>
    </xf>
    <xf numFmtId="164" fontId="5" fillId="4" borderId="1" xfId="0" applyNumberFormat="1" applyFont="1" applyFill="1" applyBorder="1" applyAlignment="1">
      <alignment wrapText="1"/>
    </xf>
    <xf numFmtId="164" fontId="5" fillId="4" borderId="1" xfId="0" applyNumberFormat="1" applyFont="1" applyFill="1" applyBorder="1"/>
    <xf numFmtId="0" fontId="3" fillId="4" borderId="0" xfId="0" applyFont="1" applyFill="1"/>
    <xf numFmtId="0" fontId="5" fillId="2" borderId="0" xfId="0" applyFont="1" applyFill="1" applyAlignment="1">
      <alignment wrapText="1"/>
    </xf>
    <xf numFmtId="165" fontId="5" fillId="2" borderId="0" xfId="0" applyNumberFormat="1" applyFont="1" applyFill="1"/>
    <xf numFmtId="0" fontId="5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wrapText="1"/>
    </xf>
    <xf numFmtId="164" fontId="5" fillId="2" borderId="0" xfId="0" applyNumberFormat="1" applyFont="1" applyFill="1" applyAlignment="1">
      <alignment wrapText="1"/>
    </xf>
    <xf numFmtId="164" fontId="5" fillId="2" borderId="0" xfId="0" applyNumberFormat="1" applyFont="1" applyFill="1"/>
    <xf numFmtId="0" fontId="3" fillId="5" borderId="10" xfId="0" applyFont="1" applyFill="1" applyBorder="1" applyAlignment="1">
      <alignment wrapText="1"/>
    </xf>
    <xf numFmtId="0" fontId="3" fillId="5" borderId="1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left" wrapText="1"/>
    </xf>
    <xf numFmtId="0" fontId="3" fillId="5" borderId="4" xfId="0" applyFont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left" wrapText="1"/>
    </xf>
    <xf numFmtId="0" fontId="3" fillId="5" borderId="10" xfId="0" applyFont="1" applyFill="1" applyBorder="1"/>
    <xf numFmtId="0" fontId="3" fillId="5" borderId="10" xfId="0" applyFont="1" applyFill="1" applyBorder="1" applyAlignment="1">
      <alignment horizontal="center"/>
    </xf>
    <xf numFmtId="166" fontId="3" fillId="5" borderId="12" xfId="0" applyNumberFormat="1" applyFont="1" applyFill="1" applyBorder="1"/>
    <xf numFmtId="166" fontId="3" fillId="5" borderId="7" xfId="0" applyNumberFormat="1" applyFont="1" applyFill="1" applyBorder="1"/>
    <xf numFmtId="166" fontId="3" fillId="5" borderId="11" xfId="0" applyNumberFormat="1" applyFont="1" applyFill="1" applyBorder="1"/>
    <xf numFmtId="166" fontId="3" fillId="2" borderId="9" xfId="0" applyNumberFormat="1" applyFont="1" applyFill="1" applyBorder="1" applyAlignment="1">
      <alignment horizontal="right"/>
    </xf>
    <xf numFmtId="166" fontId="3" fillId="2" borderId="11" xfId="0" applyNumberFormat="1" applyFont="1" applyFill="1" applyBorder="1" applyAlignment="1">
      <alignment horizontal="right"/>
    </xf>
    <xf numFmtId="166" fontId="3" fillId="5" borderId="9" xfId="0" applyNumberFormat="1" applyFont="1" applyFill="1" applyBorder="1"/>
    <xf numFmtId="0" fontId="3" fillId="2" borderId="4" xfId="0" applyFont="1" applyFill="1" applyBorder="1" applyAlignment="1">
      <alignment horizontal="center" wrapText="1"/>
    </xf>
    <xf numFmtId="166" fontId="3" fillId="2" borderId="11" xfId="0" applyNumberFormat="1" applyFont="1" applyFill="1" applyBorder="1"/>
    <xf numFmtId="0" fontId="3" fillId="3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wrapText="1"/>
    </xf>
    <xf numFmtId="0" fontId="5" fillId="2" borderId="9" xfId="0" applyFont="1" applyFill="1" applyBorder="1" applyAlignment="1">
      <alignment horizontal="left" vertical="center" wrapText="1"/>
    </xf>
    <xf numFmtId="165" fontId="5" fillId="2" borderId="1" xfId="0" applyNumberFormat="1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 wrapText="1"/>
    </xf>
    <xf numFmtId="44" fontId="5" fillId="2" borderId="1" xfId="1" applyFont="1" applyFill="1" applyBorder="1" applyAlignment="1">
      <alignment horizontal="center" wrapText="1"/>
    </xf>
    <xf numFmtId="166" fontId="3" fillId="5" borderId="1" xfId="0" applyNumberFormat="1" applyFont="1" applyFill="1" applyBorder="1" applyAlignment="1">
      <alignment horizontal="center"/>
    </xf>
    <xf numFmtId="166" fontId="3" fillId="2" borderId="1" xfId="0" applyNumberFormat="1" applyFont="1" applyFill="1" applyBorder="1" applyAlignment="1">
      <alignment horizontal="center" vertical="top"/>
    </xf>
    <xf numFmtId="165" fontId="5" fillId="2" borderId="10" xfId="0" applyNumberFormat="1" applyFont="1" applyFill="1" applyBorder="1" applyAlignment="1">
      <alignment horizontal="center" vertical="center"/>
    </xf>
    <xf numFmtId="165" fontId="5" fillId="2" borderId="8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top" wrapText="1"/>
    </xf>
    <xf numFmtId="165" fontId="5" fillId="2" borderId="5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4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9" fontId="1" fillId="2" borderId="3" xfId="0" applyNumberFormat="1" applyFont="1" applyFill="1" applyBorder="1" applyAlignment="1">
      <alignment horizontal="center" wrapText="1"/>
    </xf>
    <xf numFmtId="49" fontId="1" fillId="2" borderId="7" xfId="0" applyNumberFormat="1" applyFont="1" applyFill="1" applyBorder="1" applyAlignment="1">
      <alignment horizontal="center" wrapText="1"/>
    </xf>
    <xf numFmtId="49" fontId="1" fillId="2" borderId="4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F628"/>
  <sheetViews>
    <sheetView zoomScaleNormal="100" workbookViewId="0">
      <pane ySplit="4" topLeftCell="A118" activePane="bottomLeft" state="frozen"/>
      <selection pane="bottomLeft" activeCell="A149" sqref="A149"/>
    </sheetView>
  </sheetViews>
  <sheetFormatPr defaultColWidth="14.42578125" defaultRowHeight="15.75" customHeight="1"/>
  <cols>
    <col min="1" max="1" width="89.7109375" style="38" customWidth="1"/>
    <col min="2" max="2" width="19.42578125" style="61" hidden="1" customWidth="1"/>
    <col min="3" max="3" width="32.7109375" style="15" hidden="1" customWidth="1"/>
    <col min="4" max="4" width="23.42578125" style="38" hidden="1" customWidth="1"/>
    <col min="5" max="5" width="27.28515625" style="38" bestFit="1" customWidth="1"/>
    <col min="6" max="6" width="27.28515625" style="38" customWidth="1"/>
    <col min="7" max="10" width="23.42578125" style="38" customWidth="1"/>
    <col min="11" max="16384" width="14.42578125" style="38"/>
  </cols>
  <sheetData>
    <row r="1" spans="1:32" ht="12.75">
      <c r="A1" s="107" t="s">
        <v>0</v>
      </c>
      <c r="B1" s="108"/>
      <c r="C1" s="108"/>
      <c r="D1" s="109"/>
      <c r="E1" s="114" t="s">
        <v>1</v>
      </c>
      <c r="F1" s="114"/>
      <c r="G1" s="128"/>
      <c r="H1" s="128"/>
      <c r="I1" s="128"/>
      <c r="J1" s="128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</row>
    <row r="2" spans="1:32" ht="12.75">
      <c r="A2" s="112" t="s">
        <v>2</v>
      </c>
      <c r="B2" s="111" t="s">
        <v>3</v>
      </c>
      <c r="C2" s="113" t="s">
        <v>4</v>
      </c>
      <c r="D2" s="110" t="s">
        <v>5</v>
      </c>
      <c r="E2" s="2" t="s">
        <v>6</v>
      </c>
      <c r="F2" s="115" t="s">
        <v>7</v>
      </c>
      <c r="G2" s="116"/>
      <c r="H2" s="115" t="s">
        <v>8</v>
      </c>
      <c r="I2" s="116"/>
      <c r="J2" s="117" t="s">
        <v>9</v>
      </c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</row>
    <row r="3" spans="1:32" ht="15.6" customHeight="1">
      <c r="A3" s="112"/>
      <c r="B3" s="111"/>
      <c r="C3" s="113"/>
      <c r="D3" s="110"/>
      <c r="E3" s="2" t="s">
        <v>10</v>
      </c>
      <c r="F3" s="115" t="s">
        <v>11</v>
      </c>
      <c r="G3" s="116"/>
      <c r="H3" s="115" t="s">
        <v>12</v>
      </c>
      <c r="I3" s="116"/>
      <c r="J3" s="118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</row>
    <row r="4" spans="1:32" ht="13.15" customHeight="1">
      <c r="A4" s="112"/>
      <c r="B4" s="111"/>
      <c r="C4" s="113"/>
      <c r="D4" s="110"/>
      <c r="E4" s="4" t="s">
        <v>13</v>
      </c>
      <c r="F4" s="5" t="s">
        <v>14</v>
      </c>
      <c r="G4" s="5" t="s">
        <v>15</v>
      </c>
      <c r="H4" s="5" t="s">
        <v>16</v>
      </c>
      <c r="I4" s="6" t="s">
        <v>17</v>
      </c>
      <c r="J4" s="119"/>
    </row>
    <row r="5" spans="1:32" ht="12.75">
      <c r="A5" s="40" t="s">
        <v>18</v>
      </c>
      <c r="B5" s="41" t="s">
        <v>19</v>
      </c>
      <c r="C5" s="9" t="s">
        <v>20</v>
      </c>
      <c r="D5" s="10" t="s">
        <v>21</v>
      </c>
      <c r="E5" s="12">
        <v>19400</v>
      </c>
      <c r="F5" s="12">
        <v>4850</v>
      </c>
      <c r="G5" s="12">
        <v>4850</v>
      </c>
      <c r="H5" s="12"/>
      <c r="I5" s="12">
        <v>3880</v>
      </c>
      <c r="J5" s="13">
        <f>SUM(E5:I5)</f>
        <v>32980</v>
      </c>
    </row>
    <row r="6" spans="1:32" ht="12.75">
      <c r="A6" s="40" t="s">
        <v>22</v>
      </c>
      <c r="B6" s="41" t="s">
        <v>23</v>
      </c>
      <c r="C6" s="15" t="s">
        <v>24</v>
      </c>
      <c r="D6" s="10" t="s">
        <v>25</v>
      </c>
      <c r="E6" s="12"/>
      <c r="F6" s="12"/>
      <c r="G6" s="12"/>
      <c r="H6" s="12">
        <v>9125.76</v>
      </c>
      <c r="I6" s="12">
        <v>9700</v>
      </c>
      <c r="J6" s="13">
        <f t="shared" ref="J6:J66" si="0">SUM(E6:I6)</f>
        <v>18825.760000000002</v>
      </c>
    </row>
    <row r="7" spans="1:32" ht="12.75">
      <c r="A7" s="40" t="s">
        <v>26</v>
      </c>
      <c r="B7" s="41" t="s">
        <v>27</v>
      </c>
      <c r="C7" s="9" t="s">
        <v>20</v>
      </c>
      <c r="D7" s="10" t="s">
        <v>28</v>
      </c>
      <c r="E7" s="12">
        <f>9700+5820</f>
        <v>15520</v>
      </c>
      <c r="F7" s="12">
        <f>5820+9700</f>
        <v>15520</v>
      </c>
      <c r="G7" s="12">
        <v>5820</v>
      </c>
      <c r="H7" s="12"/>
      <c r="I7" s="12">
        <v>9700</v>
      </c>
      <c r="J7" s="13">
        <f t="shared" si="0"/>
        <v>46560</v>
      </c>
    </row>
    <row r="8" spans="1:32" ht="12.75">
      <c r="A8" s="40" t="s">
        <v>29</v>
      </c>
      <c r="B8" s="38" t="s">
        <v>30</v>
      </c>
      <c r="C8" s="9" t="s">
        <v>31</v>
      </c>
      <c r="D8" s="10" t="s">
        <v>32</v>
      </c>
      <c r="E8" s="12">
        <v>10522.56</v>
      </c>
      <c r="F8" s="12"/>
      <c r="G8" s="12"/>
      <c r="H8" s="12">
        <v>5261.28</v>
      </c>
      <c r="J8" s="13">
        <f>SUM(E8:H8)</f>
        <v>15783.84</v>
      </c>
    </row>
    <row r="9" spans="1:32" ht="12.75">
      <c r="A9" s="40" t="s">
        <v>33</v>
      </c>
      <c r="B9" s="41" t="s">
        <v>34</v>
      </c>
      <c r="C9" s="42" t="s">
        <v>24</v>
      </c>
      <c r="D9" s="10" t="s">
        <v>32</v>
      </c>
      <c r="E9" s="12"/>
      <c r="F9" s="12">
        <v>13269.6</v>
      </c>
      <c r="G9" s="12">
        <v>4714.2</v>
      </c>
      <c r="H9" s="12">
        <v>11640</v>
      </c>
      <c r="I9" s="12">
        <f>5820</f>
        <v>5820</v>
      </c>
      <c r="J9" s="13">
        <f t="shared" si="0"/>
        <v>35443.800000000003</v>
      </c>
    </row>
    <row r="10" spans="1:32" ht="12.75">
      <c r="A10" s="40" t="s">
        <v>35</v>
      </c>
      <c r="B10" s="41" t="s">
        <v>36</v>
      </c>
      <c r="C10" s="42" t="s">
        <v>24</v>
      </c>
      <c r="D10" s="10"/>
      <c r="E10" s="12"/>
      <c r="F10" s="12"/>
      <c r="G10" s="12">
        <v>3880</v>
      </c>
      <c r="H10" s="12"/>
      <c r="I10" s="12"/>
      <c r="J10" s="13">
        <f t="shared" si="0"/>
        <v>3880</v>
      </c>
    </row>
    <row r="11" spans="1:32" ht="12.75">
      <c r="A11" s="40" t="s">
        <v>37</v>
      </c>
      <c r="B11" s="41" t="s">
        <v>38</v>
      </c>
      <c r="C11" s="42" t="s">
        <v>24</v>
      </c>
      <c r="D11" s="10" t="s">
        <v>21</v>
      </c>
      <c r="E11" s="12">
        <v>2910</v>
      </c>
      <c r="F11" s="12"/>
      <c r="G11" s="12"/>
      <c r="H11" s="12"/>
      <c r="I11" s="12"/>
      <c r="J11" s="13">
        <f t="shared" si="0"/>
        <v>2910</v>
      </c>
    </row>
    <row r="12" spans="1:32" ht="12.75">
      <c r="A12" s="40" t="s">
        <v>39</v>
      </c>
      <c r="B12" s="41" t="s">
        <v>40</v>
      </c>
      <c r="C12" s="9" t="s">
        <v>41</v>
      </c>
      <c r="D12" s="10" t="s">
        <v>32</v>
      </c>
      <c r="E12" s="12"/>
      <c r="F12" s="12"/>
      <c r="G12" s="12"/>
      <c r="H12" s="12">
        <v>1185.5340000000001</v>
      </c>
      <c r="I12" s="43"/>
      <c r="J12" s="13">
        <f>SUM(E12:H12)</f>
        <v>1185.5340000000001</v>
      </c>
    </row>
    <row r="13" spans="1:32" ht="12.75">
      <c r="A13" s="40" t="s">
        <v>42</v>
      </c>
      <c r="B13" s="41" t="s">
        <v>43</v>
      </c>
      <c r="C13" s="9" t="s">
        <v>44</v>
      </c>
      <c r="D13" s="10" t="s">
        <v>32</v>
      </c>
      <c r="E13" s="12"/>
      <c r="F13" s="12"/>
      <c r="G13" s="12"/>
      <c r="H13" s="12">
        <v>2371.0680000000002</v>
      </c>
      <c r="I13" s="43"/>
      <c r="J13" s="13">
        <f>SUM(E13:H13)</f>
        <v>2371.0680000000002</v>
      </c>
    </row>
    <row r="14" spans="1:32" ht="12.75">
      <c r="A14" s="40" t="s">
        <v>45</v>
      </c>
      <c r="B14" s="41" t="s">
        <v>46</v>
      </c>
      <c r="C14" s="42" t="s">
        <v>24</v>
      </c>
      <c r="D14" s="10" t="s">
        <v>32</v>
      </c>
      <c r="E14" s="12"/>
      <c r="F14" s="12"/>
      <c r="G14" s="12">
        <v>5866.56</v>
      </c>
      <c r="H14" s="12">
        <v>4648.4340000000002</v>
      </c>
      <c r="J14" s="13">
        <f>SUM(E14:H14)</f>
        <v>10514.994000000001</v>
      </c>
    </row>
    <row r="15" spans="1:32" ht="12.75">
      <c r="A15" s="86" t="s">
        <v>47</v>
      </c>
      <c r="B15" s="86" t="s">
        <v>48</v>
      </c>
      <c r="C15" s="9" t="s">
        <v>49</v>
      </c>
      <c r="D15" s="10"/>
      <c r="E15" s="12">
        <v>9987.1200000000008</v>
      </c>
      <c r="F15" s="12">
        <v>5063.3999999999996</v>
      </c>
      <c r="G15" s="12">
        <v>4463.9399999999996</v>
      </c>
      <c r="H15" s="12"/>
      <c r="I15" s="12"/>
      <c r="J15" s="13">
        <f t="shared" si="0"/>
        <v>19514.46</v>
      </c>
    </row>
    <row r="16" spans="1:32" ht="12.75">
      <c r="A16" s="40" t="s">
        <v>50</v>
      </c>
      <c r="B16" s="41" t="s">
        <v>51</v>
      </c>
      <c r="C16" s="9" t="s">
        <v>52</v>
      </c>
      <c r="D16" s="10" t="s">
        <v>53</v>
      </c>
      <c r="E16" s="12"/>
      <c r="F16" s="12"/>
      <c r="G16" s="12">
        <v>19400</v>
      </c>
      <c r="H16" s="12"/>
      <c r="I16" s="12"/>
      <c r="J16" s="13">
        <f t="shared" si="0"/>
        <v>19400</v>
      </c>
    </row>
    <row r="17" spans="1:10" ht="12.75">
      <c r="A17" s="40" t="s">
        <v>54</v>
      </c>
      <c r="B17" s="41" t="s">
        <v>55</v>
      </c>
      <c r="C17" s="9" t="s">
        <v>56</v>
      </c>
      <c r="D17" s="10" t="s">
        <v>32</v>
      </c>
      <c r="E17" s="12"/>
      <c r="F17" s="12"/>
      <c r="G17" s="12"/>
      <c r="H17" s="12">
        <v>3880</v>
      </c>
      <c r="I17" s="12"/>
      <c r="J17" s="13">
        <f t="shared" si="0"/>
        <v>3880</v>
      </c>
    </row>
    <row r="18" spans="1:10" ht="12.75">
      <c r="A18" s="40" t="s">
        <v>57</v>
      </c>
      <c r="B18" s="41" t="s">
        <v>58</v>
      </c>
      <c r="C18" s="9" t="s">
        <v>20</v>
      </c>
      <c r="D18" s="10" t="s">
        <v>32</v>
      </c>
      <c r="E18" s="12"/>
      <c r="F18" s="12">
        <v>3880</v>
      </c>
      <c r="G18" s="12"/>
      <c r="H18" s="12"/>
      <c r="I18" s="12"/>
      <c r="J18" s="13">
        <f t="shared" si="0"/>
        <v>3880</v>
      </c>
    </row>
    <row r="19" spans="1:10" ht="12.75">
      <c r="A19" s="40" t="s">
        <v>59</v>
      </c>
      <c r="B19" s="44" t="s">
        <v>60</v>
      </c>
      <c r="C19" s="9" t="s">
        <v>61</v>
      </c>
      <c r="D19" s="10" t="s">
        <v>28</v>
      </c>
      <c r="E19" s="12">
        <v>37888.199999999997</v>
      </c>
      <c r="F19" s="12"/>
      <c r="G19" s="12">
        <f>17590.95+6596</f>
        <v>24186.95</v>
      </c>
      <c r="H19" s="12"/>
      <c r="I19" s="12">
        <v>9700</v>
      </c>
      <c r="J19" s="13">
        <f t="shared" si="0"/>
        <v>71775.149999999994</v>
      </c>
    </row>
    <row r="20" spans="1:10" ht="12.75">
      <c r="A20" s="40" t="s">
        <v>62</v>
      </c>
      <c r="B20" s="41" t="s">
        <v>63</v>
      </c>
      <c r="C20" s="9" t="s">
        <v>61</v>
      </c>
      <c r="D20" s="10" t="s">
        <v>32</v>
      </c>
      <c r="E20" s="12">
        <v>11520</v>
      </c>
      <c r="F20" s="12"/>
      <c r="G20" s="12"/>
      <c r="H20" s="12">
        <v>3352.32</v>
      </c>
      <c r="I20" s="12">
        <v>5000</v>
      </c>
      <c r="J20" s="13">
        <f t="shared" si="0"/>
        <v>19872.32</v>
      </c>
    </row>
    <row r="21" spans="1:10" ht="12.75">
      <c r="A21" s="40" t="s">
        <v>64</v>
      </c>
      <c r="B21" s="41" t="s">
        <v>65</v>
      </c>
      <c r="C21" s="9"/>
      <c r="D21" s="10"/>
      <c r="E21" s="12"/>
      <c r="F21" s="12"/>
      <c r="G21" s="12"/>
      <c r="H21" s="12"/>
      <c r="I21" s="12">
        <v>7760</v>
      </c>
      <c r="J21" s="13">
        <f t="shared" si="0"/>
        <v>7760</v>
      </c>
    </row>
    <row r="22" spans="1:10" ht="12.75">
      <c r="A22" s="40" t="s">
        <v>66</v>
      </c>
      <c r="B22" s="41" t="s">
        <v>67</v>
      </c>
      <c r="C22" s="9" t="s">
        <v>20</v>
      </c>
      <c r="D22" s="10"/>
      <c r="E22" s="12">
        <v>4850</v>
      </c>
      <c r="F22" s="12"/>
      <c r="G22" s="12">
        <v>9700</v>
      </c>
      <c r="H22" s="12"/>
      <c r="I22" s="12"/>
      <c r="J22" s="13">
        <f t="shared" si="0"/>
        <v>14550</v>
      </c>
    </row>
    <row r="23" spans="1:10" ht="12.75">
      <c r="A23" s="40" t="s">
        <v>68</v>
      </c>
      <c r="B23" s="41" t="s">
        <v>69</v>
      </c>
      <c r="C23" s="9" t="s">
        <v>20</v>
      </c>
      <c r="D23" s="10" t="s">
        <v>25</v>
      </c>
      <c r="E23" s="12">
        <v>11179.2</v>
      </c>
      <c r="F23" s="12">
        <v>7731.87</v>
      </c>
      <c r="G23" s="12">
        <v>6442.74</v>
      </c>
      <c r="H23" s="12"/>
      <c r="I23" s="12">
        <v>5000</v>
      </c>
      <c r="J23" s="13">
        <f t="shared" si="0"/>
        <v>30353.809999999998</v>
      </c>
    </row>
    <row r="24" spans="1:10" ht="12.75">
      <c r="A24" s="40" t="s">
        <v>70</v>
      </c>
      <c r="B24" s="41" t="s">
        <v>71</v>
      </c>
      <c r="C24" s="9" t="s">
        <v>72</v>
      </c>
      <c r="D24" s="10" t="s">
        <v>32</v>
      </c>
      <c r="E24" s="12"/>
      <c r="F24" s="12"/>
      <c r="G24" s="12"/>
      <c r="H24" s="12">
        <v>3880</v>
      </c>
      <c r="I24" s="12"/>
      <c r="J24" s="13">
        <f t="shared" si="0"/>
        <v>3880</v>
      </c>
    </row>
    <row r="25" spans="1:10" ht="12.75">
      <c r="A25" s="40" t="s">
        <v>73</v>
      </c>
      <c r="B25" s="41" t="s">
        <v>74</v>
      </c>
      <c r="C25" s="9" t="s">
        <v>75</v>
      </c>
      <c r="D25" s="10" t="s">
        <v>32</v>
      </c>
      <c r="E25" s="12"/>
      <c r="F25" s="12"/>
      <c r="G25" s="12"/>
      <c r="H25" s="12">
        <v>2560.8000000000002</v>
      </c>
      <c r="I25" s="12"/>
      <c r="J25" s="13">
        <f t="shared" si="0"/>
        <v>2560.8000000000002</v>
      </c>
    </row>
    <row r="26" spans="1:10" ht="12.75">
      <c r="A26" s="40" t="s">
        <v>76</v>
      </c>
      <c r="B26" s="41" t="s">
        <v>77</v>
      </c>
      <c r="C26" s="9" t="s">
        <v>78</v>
      </c>
      <c r="D26" s="10" t="s">
        <v>32</v>
      </c>
      <c r="E26" s="12"/>
      <c r="F26" s="12"/>
      <c r="G26" s="12"/>
      <c r="H26" s="12">
        <v>2371.0700000000002</v>
      </c>
      <c r="I26" s="12"/>
      <c r="J26" s="13">
        <f t="shared" si="0"/>
        <v>2371.0700000000002</v>
      </c>
    </row>
    <row r="27" spans="1:10" ht="12.75">
      <c r="A27" s="40" t="s">
        <v>79</v>
      </c>
      <c r="B27" s="41" t="s">
        <v>80</v>
      </c>
      <c r="C27" s="9" t="s">
        <v>20</v>
      </c>
      <c r="D27" s="10" t="s">
        <v>21</v>
      </c>
      <c r="E27" s="12">
        <v>19400</v>
      </c>
      <c r="F27" s="12">
        <v>4850</v>
      </c>
      <c r="G27" s="12"/>
      <c r="H27" s="12"/>
      <c r="I27" s="12">
        <v>4850</v>
      </c>
      <c r="J27" s="13">
        <f t="shared" si="0"/>
        <v>29100</v>
      </c>
    </row>
    <row r="28" spans="1:10" ht="12.75">
      <c r="A28" s="40" t="s">
        <v>81</v>
      </c>
      <c r="B28" s="41" t="s">
        <v>82</v>
      </c>
      <c r="C28" s="9" t="s">
        <v>83</v>
      </c>
      <c r="D28" s="10" t="s">
        <v>25</v>
      </c>
      <c r="E28" s="12"/>
      <c r="F28" s="12"/>
      <c r="G28" s="12"/>
      <c r="H28" s="12">
        <v>4041.67</v>
      </c>
      <c r="I28" s="12"/>
      <c r="J28" s="13">
        <f t="shared" si="0"/>
        <v>4041.67</v>
      </c>
    </row>
    <row r="29" spans="1:10" ht="12.75" customHeight="1">
      <c r="A29" s="45" t="s">
        <v>84</v>
      </c>
      <c r="B29" s="46" t="s">
        <v>85</v>
      </c>
      <c r="C29" s="47" t="s">
        <v>86</v>
      </c>
      <c r="D29" s="48" t="s">
        <v>28</v>
      </c>
      <c r="E29" s="12">
        <v>9700</v>
      </c>
      <c r="F29" s="12"/>
      <c r="G29" s="12">
        <v>4850</v>
      </c>
      <c r="H29" s="12"/>
      <c r="I29" s="12"/>
      <c r="J29" s="13">
        <f t="shared" si="0"/>
        <v>14550</v>
      </c>
    </row>
    <row r="30" spans="1:10" ht="12.75">
      <c r="A30" s="40" t="s">
        <v>87</v>
      </c>
      <c r="B30" s="41" t="s">
        <v>69</v>
      </c>
      <c r="C30" s="9"/>
      <c r="D30" s="10"/>
      <c r="E30" s="12"/>
      <c r="F30" s="12"/>
      <c r="G30" s="12">
        <f>13783.7+11150.15</f>
        <v>24933.85</v>
      </c>
      <c r="H30" s="12"/>
      <c r="I30" s="12"/>
      <c r="J30" s="13">
        <f t="shared" si="0"/>
        <v>24933.85</v>
      </c>
    </row>
    <row r="31" spans="1:10" ht="12.75">
      <c r="A31" s="40" t="s">
        <v>88</v>
      </c>
      <c r="B31" s="41" t="s">
        <v>89</v>
      </c>
      <c r="C31" s="9" t="s">
        <v>49</v>
      </c>
      <c r="D31" s="10" t="s">
        <v>28</v>
      </c>
      <c r="E31" s="12">
        <v>9700</v>
      </c>
      <c r="F31" s="12">
        <v>6790</v>
      </c>
      <c r="G31" s="12">
        <v>13580</v>
      </c>
      <c r="H31" s="12"/>
      <c r="I31" s="12">
        <v>4850</v>
      </c>
      <c r="J31" s="13">
        <f t="shared" si="0"/>
        <v>34920</v>
      </c>
    </row>
    <row r="32" spans="1:10" ht="12.75">
      <c r="A32" s="40" t="s">
        <v>90</v>
      </c>
      <c r="B32" s="41" t="s">
        <v>91</v>
      </c>
      <c r="C32" s="9" t="s">
        <v>92</v>
      </c>
      <c r="D32" s="10" t="s">
        <v>28</v>
      </c>
      <c r="E32" s="12">
        <v>9502.9</v>
      </c>
      <c r="F32" s="12"/>
      <c r="G32" s="12">
        <v>6799.7</v>
      </c>
      <c r="H32" s="12"/>
      <c r="I32" s="12">
        <v>4850</v>
      </c>
      <c r="J32" s="13">
        <f t="shared" si="0"/>
        <v>21152.6</v>
      </c>
    </row>
    <row r="33" spans="1:10" ht="12.75">
      <c r="A33" s="40" t="s">
        <v>93</v>
      </c>
      <c r="B33" s="41" t="s">
        <v>69</v>
      </c>
      <c r="C33" s="42" t="s">
        <v>24</v>
      </c>
      <c r="D33" s="10" t="s">
        <v>28</v>
      </c>
      <c r="E33" s="12">
        <v>13308.4</v>
      </c>
      <c r="F33" s="12"/>
      <c r="G33" s="12"/>
      <c r="H33" s="12"/>
      <c r="I33" s="12">
        <v>55134.8</v>
      </c>
      <c r="J33" s="13">
        <f t="shared" si="0"/>
        <v>68443.199999999997</v>
      </c>
    </row>
    <row r="34" spans="1:10" ht="12.75">
      <c r="A34" s="40" t="s">
        <v>94</v>
      </c>
      <c r="B34" s="44" t="s">
        <v>95</v>
      </c>
      <c r="C34" s="49" t="s">
        <v>20</v>
      </c>
      <c r="D34" s="10" t="s">
        <v>28</v>
      </c>
      <c r="E34" s="12"/>
      <c r="F34" s="12">
        <v>8730</v>
      </c>
      <c r="G34" s="12">
        <v>8730</v>
      </c>
      <c r="H34" s="12"/>
      <c r="I34" s="12">
        <v>4580</v>
      </c>
      <c r="J34" s="13">
        <f t="shared" si="0"/>
        <v>22040</v>
      </c>
    </row>
    <row r="35" spans="1:10" ht="12.75">
      <c r="A35" s="40" t="s">
        <v>96</v>
      </c>
      <c r="B35" s="41" t="s">
        <v>97</v>
      </c>
      <c r="C35" s="9" t="s">
        <v>49</v>
      </c>
      <c r="D35" s="10" t="s">
        <v>28</v>
      </c>
      <c r="E35" s="12">
        <v>9700</v>
      </c>
      <c r="F35" s="12">
        <v>4850</v>
      </c>
      <c r="G35" s="12">
        <v>4850</v>
      </c>
      <c r="H35" s="12"/>
      <c r="I35" s="12">
        <v>4850</v>
      </c>
      <c r="J35" s="13">
        <f t="shared" si="0"/>
        <v>24250</v>
      </c>
    </row>
    <row r="36" spans="1:10" ht="12.75">
      <c r="A36" s="40" t="s">
        <v>98</v>
      </c>
      <c r="B36" s="41" t="s">
        <v>99</v>
      </c>
      <c r="C36" s="9" t="s">
        <v>61</v>
      </c>
      <c r="D36" s="10" t="s">
        <v>28</v>
      </c>
      <c r="E36" s="12">
        <v>4850</v>
      </c>
      <c r="F36" s="12"/>
      <c r="G36" s="12"/>
      <c r="H36" s="12"/>
      <c r="I36" s="12"/>
      <c r="J36" s="13">
        <f t="shared" si="0"/>
        <v>4850</v>
      </c>
    </row>
    <row r="37" spans="1:10" ht="12.75">
      <c r="A37" s="43" t="s">
        <v>100</v>
      </c>
      <c r="B37" s="43" t="s">
        <v>101</v>
      </c>
      <c r="C37" s="42" t="s">
        <v>24</v>
      </c>
      <c r="D37" s="10" t="s">
        <v>28</v>
      </c>
      <c r="E37" s="12">
        <v>36619.440000000002</v>
      </c>
      <c r="F37" s="12"/>
      <c r="G37" s="12"/>
      <c r="H37" s="12"/>
      <c r="I37" s="12"/>
      <c r="J37" s="13">
        <f t="shared" si="0"/>
        <v>36619.440000000002</v>
      </c>
    </row>
    <row r="38" spans="1:10" ht="12.75">
      <c r="A38" s="40" t="s">
        <v>102</v>
      </c>
      <c r="B38" s="43" t="s">
        <v>69</v>
      </c>
      <c r="C38" s="42" t="s">
        <v>24</v>
      </c>
      <c r="D38" s="10" t="s">
        <v>28</v>
      </c>
      <c r="E38" s="12">
        <v>44600.6</v>
      </c>
      <c r="F38" s="12"/>
      <c r="G38" s="12">
        <v>11150.15</v>
      </c>
      <c r="H38" s="12"/>
      <c r="I38" s="12">
        <v>88027.5</v>
      </c>
      <c r="J38" s="13">
        <f t="shared" si="0"/>
        <v>143778.25</v>
      </c>
    </row>
    <row r="39" spans="1:10" ht="12.75">
      <c r="A39" s="40" t="s">
        <v>103</v>
      </c>
      <c r="B39" s="41" t="s">
        <v>46</v>
      </c>
      <c r="C39" s="9" t="s">
        <v>24</v>
      </c>
      <c r="D39" s="10" t="s">
        <v>25</v>
      </c>
      <c r="E39" s="12"/>
      <c r="F39" s="12">
        <v>7257.6</v>
      </c>
      <c r="G39" s="12">
        <v>5866.56</v>
      </c>
      <c r="H39" s="12">
        <v>4648.43</v>
      </c>
      <c r="I39" s="12">
        <v>5000</v>
      </c>
      <c r="J39" s="13">
        <f t="shared" si="0"/>
        <v>22772.59</v>
      </c>
    </row>
    <row r="40" spans="1:10" ht="12.75">
      <c r="A40" s="40" t="s">
        <v>104</v>
      </c>
      <c r="B40" s="38" t="s">
        <v>105</v>
      </c>
      <c r="C40" s="9" t="s">
        <v>24</v>
      </c>
      <c r="D40" s="10" t="s">
        <v>32</v>
      </c>
      <c r="E40" s="12">
        <v>9987.1200000000008</v>
      </c>
      <c r="F40" s="12">
        <v>5063.3999999999996</v>
      </c>
      <c r="G40" s="12">
        <v>4463.9399999999996</v>
      </c>
      <c r="H40" s="12"/>
      <c r="I40" s="12"/>
      <c r="J40" s="13">
        <f t="shared" si="0"/>
        <v>19514.46</v>
      </c>
    </row>
    <row r="41" spans="1:10" ht="12.75">
      <c r="A41" s="40" t="s">
        <v>106</v>
      </c>
      <c r="B41" s="41" t="s">
        <v>58</v>
      </c>
      <c r="C41" s="9" t="s">
        <v>24</v>
      </c>
      <c r="D41" s="10" t="s">
        <v>107</v>
      </c>
      <c r="E41" s="12"/>
      <c r="F41" s="12">
        <v>3880</v>
      </c>
      <c r="G41" s="12"/>
      <c r="H41" s="12"/>
      <c r="I41" s="12"/>
      <c r="J41" s="13">
        <f t="shared" si="0"/>
        <v>3880</v>
      </c>
    </row>
    <row r="42" spans="1:10" ht="12.75">
      <c r="A42" s="40" t="s">
        <v>108</v>
      </c>
      <c r="B42" s="41" t="s">
        <v>109</v>
      </c>
      <c r="C42" s="50" t="s">
        <v>110</v>
      </c>
      <c r="D42" s="10" t="s">
        <v>25</v>
      </c>
      <c r="E42" s="12"/>
      <c r="F42" s="12"/>
      <c r="G42" s="12"/>
      <c r="H42" s="12"/>
      <c r="I42" s="12">
        <v>5820</v>
      </c>
      <c r="J42" s="13">
        <f t="shared" si="0"/>
        <v>5820</v>
      </c>
    </row>
    <row r="43" spans="1:10" ht="12.75">
      <c r="A43" s="40" t="s">
        <v>111</v>
      </c>
      <c r="B43" s="41" t="s">
        <v>112</v>
      </c>
      <c r="C43" s="9" t="s">
        <v>113</v>
      </c>
      <c r="D43" s="10" t="s">
        <v>28</v>
      </c>
      <c r="E43" s="12"/>
      <c r="F43" s="12"/>
      <c r="G43" s="12"/>
      <c r="H43" s="12"/>
      <c r="I43" s="12">
        <v>3880</v>
      </c>
      <c r="J43" s="13">
        <f t="shared" si="0"/>
        <v>3880</v>
      </c>
    </row>
    <row r="44" spans="1:10" ht="12.75">
      <c r="A44" s="40" t="s">
        <v>114</v>
      </c>
      <c r="B44" s="44" t="s">
        <v>115</v>
      </c>
      <c r="C44" s="9" t="s">
        <v>24</v>
      </c>
      <c r="D44" s="10" t="s">
        <v>21</v>
      </c>
      <c r="E44" s="12"/>
      <c r="F44" s="12"/>
      <c r="G44" s="12"/>
      <c r="H44" s="12"/>
      <c r="I44" s="12">
        <v>6790</v>
      </c>
      <c r="J44" s="13">
        <f t="shared" si="0"/>
        <v>6790</v>
      </c>
    </row>
    <row r="45" spans="1:10" ht="12.75">
      <c r="A45" s="40" t="s">
        <v>116</v>
      </c>
      <c r="B45" s="41">
        <v>12327275000113</v>
      </c>
      <c r="C45" s="9" t="s">
        <v>20</v>
      </c>
      <c r="D45" s="10" t="s">
        <v>21</v>
      </c>
      <c r="E45" s="12"/>
      <c r="F45" s="12">
        <v>8730</v>
      </c>
      <c r="G45" s="12">
        <v>8730</v>
      </c>
      <c r="H45" s="12"/>
      <c r="I45" s="12"/>
      <c r="J45" s="13">
        <f t="shared" si="0"/>
        <v>17460</v>
      </c>
    </row>
    <row r="46" spans="1:10" ht="12.75">
      <c r="A46" s="40" t="s">
        <v>117</v>
      </c>
      <c r="B46" s="41" t="s">
        <v>118</v>
      </c>
      <c r="C46" s="9" t="s">
        <v>49</v>
      </c>
      <c r="D46" s="10" t="s">
        <v>28</v>
      </c>
      <c r="E46" s="12">
        <v>9700</v>
      </c>
      <c r="F46" s="12"/>
      <c r="G46" s="12"/>
      <c r="H46" s="12"/>
      <c r="I46" s="12">
        <v>9700</v>
      </c>
      <c r="J46" s="13">
        <f t="shared" si="0"/>
        <v>19400</v>
      </c>
    </row>
    <row r="47" spans="1:10" ht="12.75">
      <c r="A47" s="40" t="s">
        <v>119</v>
      </c>
      <c r="B47" s="1" t="s">
        <v>120</v>
      </c>
      <c r="C47" s="9" t="s">
        <v>20</v>
      </c>
      <c r="D47" s="10" t="s">
        <v>28</v>
      </c>
      <c r="E47" s="12">
        <v>3880</v>
      </c>
      <c r="F47" s="12"/>
      <c r="G47" s="12"/>
      <c r="H47" s="12"/>
      <c r="I47" s="12"/>
      <c r="J47" s="13">
        <f t="shared" si="0"/>
        <v>3880</v>
      </c>
    </row>
    <row r="48" spans="1:10" ht="12.75">
      <c r="A48" s="40" t="s">
        <v>42</v>
      </c>
      <c r="B48" s="41" t="s">
        <v>43</v>
      </c>
      <c r="C48" s="51" t="s">
        <v>121</v>
      </c>
      <c r="D48" s="10" t="s">
        <v>32</v>
      </c>
      <c r="E48" s="12"/>
      <c r="F48" s="12"/>
      <c r="G48" s="12"/>
      <c r="H48" s="12">
        <v>3880</v>
      </c>
      <c r="I48" s="12"/>
      <c r="J48" s="13">
        <f t="shared" si="0"/>
        <v>3880</v>
      </c>
    </row>
    <row r="49" spans="1:10" ht="12.75">
      <c r="A49" s="40" t="s">
        <v>122</v>
      </c>
      <c r="B49" s="41" t="s">
        <v>123</v>
      </c>
      <c r="C49" s="9" t="s">
        <v>24</v>
      </c>
      <c r="D49" s="10" t="s">
        <v>21</v>
      </c>
      <c r="E49" s="12">
        <v>20000</v>
      </c>
      <c r="F49" s="12">
        <v>4850</v>
      </c>
      <c r="G49" s="12">
        <v>3880</v>
      </c>
      <c r="H49" s="12"/>
      <c r="I49" s="12">
        <v>11640</v>
      </c>
      <c r="J49" s="13">
        <f t="shared" si="0"/>
        <v>40370</v>
      </c>
    </row>
    <row r="50" spans="1:10" ht="12.75">
      <c r="A50" s="40" t="s">
        <v>124</v>
      </c>
      <c r="B50" s="41" t="s">
        <v>125</v>
      </c>
      <c r="C50" s="9" t="s">
        <v>24</v>
      </c>
      <c r="D50" s="10" t="s">
        <v>32</v>
      </c>
      <c r="E50" s="12"/>
      <c r="F50" s="12"/>
      <c r="G50" s="12"/>
      <c r="H50" s="12">
        <v>6611.52</v>
      </c>
      <c r="I50" s="12">
        <v>5820</v>
      </c>
      <c r="J50" s="13">
        <f t="shared" si="0"/>
        <v>12431.52</v>
      </c>
    </row>
    <row r="51" spans="1:10" ht="12.75">
      <c r="A51" s="40" t="s">
        <v>126</v>
      </c>
      <c r="B51" s="41" t="s">
        <v>127</v>
      </c>
      <c r="C51" s="9" t="s">
        <v>49</v>
      </c>
      <c r="D51" s="10" t="s">
        <v>32</v>
      </c>
      <c r="E51" s="12"/>
      <c r="F51" s="12"/>
      <c r="G51" s="12">
        <v>3724.8</v>
      </c>
      <c r="H51" s="12">
        <v>5140.22</v>
      </c>
      <c r="I51" s="12"/>
      <c r="J51" s="13">
        <f t="shared" si="0"/>
        <v>8865.02</v>
      </c>
    </row>
    <row r="52" spans="1:10" ht="12.75">
      <c r="A52" s="40" t="s">
        <v>128</v>
      </c>
      <c r="B52" s="41" t="s">
        <v>129</v>
      </c>
      <c r="C52" s="1" t="s">
        <v>61</v>
      </c>
      <c r="D52" s="10" t="s">
        <v>21</v>
      </c>
      <c r="E52" s="12"/>
      <c r="F52" s="12"/>
      <c r="G52" s="12"/>
      <c r="H52" s="12"/>
      <c r="I52" s="12">
        <v>4850</v>
      </c>
      <c r="J52" s="13">
        <f t="shared" si="0"/>
        <v>4850</v>
      </c>
    </row>
    <row r="53" spans="1:10" ht="12.75">
      <c r="A53" s="40" t="s">
        <v>130</v>
      </c>
      <c r="B53" s="41" t="s">
        <v>101</v>
      </c>
      <c r="C53" s="9" t="s">
        <v>24</v>
      </c>
      <c r="D53" s="10" t="s">
        <v>28</v>
      </c>
      <c r="E53" s="12"/>
      <c r="F53" s="12"/>
      <c r="G53" s="12"/>
      <c r="H53" s="12"/>
      <c r="I53" s="12">
        <v>5820</v>
      </c>
      <c r="J53" s="13">
        <f t="shared" si="0"/>
        <v>5820</v>
      </c>
    </row>
    <row r="54" spans="1:10" ht="12.75">
      <c r="A54" s="40" t="s">
        <v>131</v>
      </c>
      <c r="B54" s="41" t="s">
        <v>69</v>
      </c>
      <c r="C54" s="9" t="s">
        <v>24</v>
      </c>
      <c r="D54" s="10" t="s">
        <v>21</v>
      </c>
      <c r="E54" s="12">
        <v>17460</v>
      </c>
      <c r="F54" s="12"/>
      <c r="G54" s="12"/>
      <c r="H54" s="12"/>
      <c r="I54" s="12">
        <v>6790</v>
      </c>
      <c r="J54" s="13">
        <f t="shared" si="0"/>
        <v>24250</v>
      </c>
    </row>
    <row r="55" spans="1:10" ht="12.75">
      <c r="A55" s="40" t="s">
        <v>132</v>
      </c>
      <c r="B55" s="41" t="s">
        <v>133</v>
      </c>
      <c r="C55" s="9" t="s">
        <v>134</v>
      </c>
      <c r="D55" s="10" t="s">
        <v>32</v>
      </c>
      <c r="E55" s="12"/>
      <c r="F55" s="12"/>
      <c r="G55" s="12"/>
      <c r="H55" s="12">
        <v>3880</v>
      </c>
      <c r="I55" s="12"/>
      <c r="J55" s="13">
        <f t="shared" si="0"/>
        <v>3880</v>
      </c>
    </row>
    <row r="56" spans="1:10" ht="12.75">
      <c r="A56" s="40" t="s">
        <v>135</v>
      </c>
      <c r="B56" s="41" t="s">
        <v>136</v>
      </c>
      <c r="C56" s="9" t="s">
        <v>137</v>
      </c>
      <c r="D56" s="10" t="s">
        <v>21</v>
      </c>
      <c r="E56" s="12"/>
      <c r="F56" s="12">
        <v>3637.5</v>
      </c>
      <c r="G56" s="12">
        <v>3637.5</v>
      </c>
      <c r="H56" s="12"/>
      <c r="I56" s="12">
        <v>3556.63</v>
      </c>
      <c r="J56" s="13">
        <f t="shared" si="0"/>
        <v>10831.630000000001</v>
      </c>
    </row>
    <row r="57" spans="1:10" ht="12.75">
      <c r="A57" s="40" t="s">
        <v>138</v>
      </c>
      <c r="B57" s="41" t="s">
        <v>139</v>
      </c>
      <c r="C57" s="9" t="s">
        <v>20</v>
      </c>
      <c r="D57" s="10" t="s">
        <v>32</v>
      </c>
      <c r="E57" s="12">
        <v>19400</v>
      </c>
      <c r="F57" s="12"/>
      <c r="G57" s="12"/>
      <c r="H57" s="12"/>
      <c r="I57" s="12"/>
      <c r="J57" s="13">
        <f t="shared" si="0"/>
        <v>19400</v>
      </c>
    </row>
    <row r="58" spans="1:10" ht="12.75">
      <c r="A58" s="40" t="s">
        <v>140</v>
      </c>
      <c r="B58" s="41" t="s">
        <v>141</v>
      </c>
      <c r="C58" s="9" t="s">
        <v>31</v>
      </c>
      <c r="D58" s="10" t="s">
        <v>21</v>
      </c>
      <c r="E58" s="12">
        <f>315.25+4675</f>
        <v>4990.25</v>
      </c>
      <c r="F58" s="12"/>
      <c r="G58" s="12"/>
      <c r="H58" s="12"/>
      <c r="I58" s="12"/>
      <c r="J58" s="13">
        <f t="shared" si="0"/>
        <v>4990.25</v>
      </c>
    </row>
    <row r="59" spans="1:10" ht="12.75">
      <c r="A59" s="40" t="s">
        <v>142</v>
      </c>
      <c r="B59" s="41" t="s">
        <v>143</v>
      </c>
      <c r="C59" s="9" t="s">
        <v>144</v>
      </c>
      <c r="D59" s="10" t="s">
        <v>145</v>
      </c>
      <c r="E59" s="12">
        <v>2328</v>
      </c>
      <c r="F59" s="12"/>
      <c r="G59" s="12"/>
      <c r="H59" s="12"/>
      <c r="I59" s="12"/>
      <c r="J59" s="13">
        <f t="shared" si="0"/>
        <v>2328</v>
      </c>
    </row>
    <row r="60" spans="1:10" ht="12.75">
      <c r="A60" s="40" t="s">
        <v>146</v>
      </c>
      <c r="B60" s="41" t="s">
        <v>147</v>
      </c>
      <c r="C60" s="9" t="s">
        <v>148</v>
      </c>
      <c r="D60" s="10" t="s">
        <v>145</v>
      </c>
      <c r="E60" s="12">
        <v>3880</v>
      </c>
      <c r="F60" s="12"/>
      <c r="G60" s="12"/>
      <c r="H60" s="12"/>
      <c r="I60" s="12">
        <v>4850</v>
      </c>
      <c r="J60" s="13">
        <f t="shared" si="0"/>
        <v>8730</v>
      </c>
    </row>
    <row r="61" spans="1:10" ht="12.75">
      <c r="A61" s="40" t="s">
        <v>84</v>
      </c>
      <c r="B61" s="41" t="s">
        <v>85</v>
      </c>
      <c r="C61" s="9" t="s">
        <v>149</v>
      </c>
      <c r="D61" s="10" t="s">
        <v>28</v>
      </c>
      <c r="E61" s="12"/>
      <c r="F61" s="12"/>
      <c r="G61" s="12"/>
      <c r="H61" s="12"/>
      <c r="I61" s="12">
        <v>4850</v>
      </c>
      <c r="J61" s="13">
        <f t="shared" si="0"/>
        <v>4850</v>
      </c>
    </row>
    <row r="62" spans="1:10" ht="12.75">
      <c r="A62" s="40" t="s">
        <v>150</v>
      </c>
      <c r="B62" s="38" t="s">
        <v>151</v>
      </c>
      <c r="C62" s="9" t="s">
        <v>24</v>
      </c>
      <c r="D62" s="10"/>
      <c r="E62" s="12"/>
      <c r="F62" s="12"/>
      <c r="G62" s="12"/>
      <c r="H62" s="12"/>
      <c r="I62" s="12">
        <v>58200</v>
      </c>
      <c r="J62" s="13">
        <f t="shared" si="0"/>
        <v>58200</v>
      </c>
    </row>
    <row r="63" spans="1:10" ht="12.75">
      <c r="A63" s="40" t="s">
        <v>152</v>
      </c>
      <c r="B63" s="41" t="s">
        <v>153</v>
      </c>
      <c r="C63" s="9" t="s">
        <v>154</v>
      </c>
      <c r="D63" s="10" t="s">
        <v>32</v>
      </c>
      <c r="E63" s="12"/>
      <c r="F63" s="12"/>
      <c r="G63" s="12"/>
      <c r="H63" s="12">
        <v>3880</v>
      </c>
      <c r="I63" s="12"/>
      <c r="J63" s="13">
        <f t="shared" si="0"/>
        <v>3880</v>
      </c>
    </row>
    <row r="64" spans="1:10" ht="12.75">
      <c r="A64" s="40" t="s">
        <v>155</v>
      </c>
      <c r="B64" s="38" t="s">
        <v>156</v>
      </c>
      <c r="C64" s="9" t="s">
        <v>137</v>
      </c>
      <c r="D64" s="10" t="s">
        <v>32</v>
      </c>
      <c r="E64" s="12"/>
      <c r="F64" s="12">
        <v>11183.13</v>
      </c>
      <c r="G64" s="12">
        <v>3666.6</v>
      </c>
      <c r="H64" s="12">
        <f>5140.22+9700+9700</f>
        <v>24540.22</v>
      </c>
      <c r="I64" s="12">
        <f>7760+11640+13095</f>
        <v>32495</v>
      </c>
      <c r="J64" s="13">
        <f t="shared" si="0"/>
        <v>71884.95</v>
      </c>
    </row>
    <row r="65" spans="1:10" ht="12.75">
      <c r="A65" s="40" t="s">
        <v>157</v>
      </c>
      <c r="B65" s="41" t="s">
        <v>158</v>
      </c>
      <c r="C65" s="9" t="s">
        <v>24</v>
      </c>
      <c r="D65" s="10" t="s">
        <v>32</v>
      </c>
      <c r="E65" s="12">
        <v>28434.58</v>
      </c>
      <c r="F65" s="12">
        <v>18228.240000000002</v>
      </c>
      <c r="G65" s="12">
        <v>14810.45</v>
      </c>
      <c r="H65" s="12"/>
      <c r="I65" s="12"/>
      <c r="J65" s="13">
        <f t="shared" si="0"/>
        <v>61473.270000000004</v>
      </c>
    </row>
    <row r="66" spans="1:10" ht="12.75">
      <c r="A66" s="40" t="s">
        <v>159</v>
      </c>
      <c r="B66" s="41" t="s">
        <v>160</v>
      </c>
      <c r="C66" s="9" t="s">
        <v>137</v>
      </c>
      <c r="D66" s="10" t="s">
        <v>32</v>
      </c>
      <c r="E66" s="12"/>
      <c r="F66" s="12"/>
      <c r="G66" s="12"/>
      <c r="H66" s="12"/>
      <c r="I66" s="12">
        <v>14550</v>
      </c>
      <c r="J66" s="13">
        <f t="shared" si="0"/>
        <v>14550</v>
      </c>
    </row>
    <row r="67" spans="1:10" ht="12.75">
      <c r="A67" s="40" t="s">
        <v>161</v>
      </c>
      <c r="B67" s="1" t="s">
        <v>133</v>
      </c>
      <c r="C67" s="1" t="s">
        <v>134</v>
      </c>
      <c r="D67" s="51" t="s">
        <v>32</v>
      </c>
      <c r="E67" s="12"/>
      <c r="F67" s="12"/>
      <c r="G67" s="12"/>
      <c r="H67" s="12"/>
      <c r="I67" s="12">
        <v>7760</v>
      </c>
      <c r="J67" s="13">
        <f t="shared" ref="J67:J129" si="1">SUM(E67:I67)</f>
        <v>7760</v>
      </c>
    </row>
    <row r="68" spans="1:10" ht="12.75">
      <c r="A68" s="40" t="s">
        <v>162</v>
      </c>
      <c r="B68" s="41" t="s">
        <v>163</v>
      </c>
      <c r="C68" s="9" t="s">
        <v>164</v>
      </c>
      <c r="D68" s="10" t="s">
        <v>32</v>
      </c>
      <c r="E68" s="12"/>
      <c r="F68" s="12"/>
      <c r="G68" s="12"/>
      <c r="H68" s="12">
        <v>8000</v>
      </c>
      <c r="I68" s="12"/>
      <c r="J68" s="13">
        <f t="shared" si="1"/>
        <v>8000</v>
      </c>
    </row>
    <row r="69" spans="1:10" ht="12.75">
      <c r="A69" s="40" t="s">
        <v>165</v>
      </c>
      <c r="B69" s="41" t="s">
        <v>166</v>
      </c>
      <c r="C69" s="9" t="s">
        <v>167</v>
      </c>
      <c r="D69" s="10" t="s">
        <v>32</v>
      </c>
      <c r="E69" s="12"/>
      <c r="F69" s="12"/>
      <c r="G69" s="12"/>
      <c r="H69" s="12">
        <v>4704</v>
      </c>
      <c r="I69" s="12"/>
      <c r="J69" s="13">
        <f t="shared" si="1"/>
        <v>4704</v>
      </c>
    </row>
    <row r="70" spans="1:10" ht="12.75">
      <c r="A70" s="40" t="s">
        <v>168</v>
      </c>
      <c r="B70" s="1" t="s">
        <v>169</v>
      </c>
      <c r="C70" s="9" t="s">
        <v>170</v>
      </c>
      <c r="D70" s="10" t="s">
        <v>32</v>
      </c>
      <c r="E70" s="12"/>
      <c r="F70" s="12"/>
      <c r="G70" s="12"/>
      <c r="H70" s="12">
        <v>1058.4000000000001</v>
      </c>
      <c r="I70" s="12"/>
      <c r="J70" s="13">
        <f t="shared" si="1"/>
        <v>1058.4000000000001</v>
      </c>
    </row>
    <row r="71" spans="1:10" ht="12.75">
      <c r="A71" s="40" t="s">
        <v>171</v>
      </c>
      <c r="B71" s="1" t="s">
        <v>139</v>
      </c>
      <c r="C71" s="9" t="s">
        <v>20</v>
      </c>
      <c r="D71" s="10" t="s">
        <v>32</v>
      </c>
      <c r="E71" s="12"/>
      <c r="F71" s="12">
        <v>12141</v>
      </c>
      <c r="G71" s="12"/>
      <c r="H71" s="12"/>
      <c r="I71" s="12"/>
      <c r="J71" s="13">
        <f t="shared" si="1"/>
        <v>12141</v>
      </c>
    </row>
    <row r="72" spans="1:10" ht="12.75">
      <c r="A72" s="40" t="s">
        <v>172</v>
      </c>
      <c r="B72" s="41" t="s">
        <v>43</v>
      </c>
      <c r="C72" s="9" t="s">
        <v>44</v>
      </c>
      <c r="D72" s="10" t="s">
        <v>32</v>
      </c>
      <c r="E72" s="12"/>
      <c r="F72" s="12"/>
      <c r="G72" s="12"/>
      <c r="H72" s="12">
        <v>4000</v>
      </c>
      <c r="I72" s="12"/>
      <c r="J72" s="13">
        <f t="shared" si="1"/>
        <v>4000</v>
      </c>
    </row>
    <row r="73" spans="1:10" ht="12.75">
      <c r="A73" s="40" t="s">
        <v>173</v>
      </c>
      <c r="B73" s="41" t="s">
        <v>174</v>
      </c>
      <c r="C73" s="9" t="s">
        <v>137</v>
      </c>
      <c r="D73" s="10" t="s">
        <v>32</v>
      </c>
      <c r="E73" s="12"/>
      <c r="F73" s="12"/>
      <c r="G73" s="12"/>
      <c r="H73" s="12">
        <v>10000</v>
      </c>
      <c r="I73" s="12">
        <v>12000</v>
      </c>
      <c r="J73" s="13">
        <f t="shared" si="1"/>
        <v>22000</v>
      </c>
    </row>
    <row r="74" spans="1:10" ht="12.75">
      <c r="A74" s="40" t="s">
        <v>175</v>
      </c>
      <c r="B74" s="41" t="s">
        <v>48</v>
      </c>
      <c r="C74" s="9" t="s">
        <v>49</v>
      </c>
      <c r="D74" s="10" t="s">
        <v>32</v>
      </c>
      <c r="E74" s="12"/>
      <c r="F74" s="12">
        <v>4911.5</v>
      </c>
      <c r="G74" s="12"/>
      <c r="H74" s="12">
        <v>3120</v>
      </c>
      <c r="I74" s="12">
        <v>12000</v>
      </c>
      <c r="J74" s="13">
        <f t="shared" si="1"/>
        <v>20031.5</v>
      </c>
    </row>
    <row r="75" spans="1:10" ht="12.75">
      <c r="A75" s="40" t="s">
        <v>176</v>
      </c>
      <c r="B75" s="1" t="s">
        <v>177</v>
      </c>
      <c r="C75" s="9" t="s">
        <v>178</v>
      </c>
      <c r="D75" s="10" t="s">
        <v>32</v>
      </c>
      <c r="E75" s="12"/>
      <c r="F75" s="12"/>
      <c r="G75" s="12"/>
      <c r="H75" s="12">
        <v>5000</v>
      </c>
      <c r="I75" s="12"/>
      <c r="J75" s="13">
        <f t="shared" si="1"/>
        <v>5000</v>
      </c>
    </row>
    <row r="76" spans="1:10" ht="12.75">
      <c r="A76" s="40" t="s">
        <v>179</v>
      </c>
      <c r="B76" s="1" t="s">
        <v>180</v>
      </c>
      <c r="C76" s="9" t="s">
        <v>20</v>
      </c>
      <c r="D76" s="10" t="s">
        <v>32</v>
      </c>
      <c r="E76" s="12">
        <v>12060.78</v>
      </c>
      <c r="F76" s="12">
        <v>9751</v>
      </c>
      <c r="G76" s="12"/>
      <c r="H76" s="12"/>
      <c r="I76" s="12"/>
      <c r="J76" s="13">
        <f t="shared" si="1"/>
        <v>21811.78</v>
      </c>
    </row>
    <row r="77" spans="1:10" ht="12.75">
      <c r="A77" s="40" t="s">
        <v>181</v>
      </c>
      <c r="B77" s="41" t="s">
        <v>182</v>
      </c>
      <c r="C77" s="9" t="s">
        <v>183</v>
      </c>
      <c r="D77" s="10" t="s">
        <v>32</v>
      </c>
      <c r="E77" s="12"/>
      <c r="F77" s="12">
        <v>1875</v>
      </c>
      <c r="G77" s="12"/>
      <c r="H77" s="12"/>
      <c r="I77" s="12"/>
      <c r="J77" s="13">
        <f t="shared" si="1"/>
        <v>1875</v>
      </c>
    </row>
    <row r="78" spans="1:10" ht="12.75">
      <c r="A78" s="40" t="s">
        <v>184</v>
      </c>
      <c r="B78" s="1" t="s">
        <v>185</v>
      </c>
      <c r="C78" s="9" t="s">
        <v>186</v>
      </c>
      <c r="D78" s="10" t="s">
        <v>32</v>
      </c>
      <c r="E78" s="12"/>
      <c r="F78" s="12"/>
      <c r="G78" s="12"/>
      <c r="H78" s="12">
        <v>4000</v>
      </c>
      <c r="I78" s="12"/>
      <c r="J78" s="13">
        <f t="shared" si="1"/>
        <v>4000</v>
      </c>
    </row>
    <row r="79" spans="1:10" ht="12.75">
      <c r="A79" s="40" t="s">
        <v>187</v>
      </c>
      <c r="B79" s="38" t="s">
        <v>188</v>
      </c>
      <c r="C79" s="9" t="s">
        <v>137</v>
      </c>
      <c r="D79" s="10" t="s">
        <v>32</v>
      </c>
      <c r="E79" s="12"/>
      <c r="F79" s="12"/>
      <c r="G79" s="12"/>
      <c r="H79" s="12">
        <v>6891.84</v>
      </c>
      <c r="I79" s="12">
        <v>8000</v>
      </c>
      <c r="J79" s="13">
        <f t="shared" si="1"/>
        <v>14891.84</v>
      </c>
    </row>
    <row r="80" spans="1:10" ht="12.75">
      <c r="A80" s="40" t="s">
        <v>189</v>
      </c>
      <c r="B80" s="1" t="s">
        <v>190</v>
      </c>
      <c r="C80" s="9" t="s">
        <v>20</v>
      </c>
      <c r="D80" s="10" t="s">
        <v>32</v>
      </c>
      <c r="E80" s="12"/>
      <c r="F80" s="12"/>
      <c r="G80" s="12"/>
      <c r="H80" s="12"/>
      <c r="I80" s="12">
        <v>4000</v>
      </c>
      <c r="J80" s="13">
        <f t="shared" si="1"/>
        <v>4000</v>
      </c>
    </row>
    <row r="81" spans="1:10" ht="12.75">
      <c r="A81" s="40" t="s">
        <v>191</v>
      </c>
      <c r="B81" s="41" t="s">
        <v>192</v>
      </c>
      <c r="C81" s="9" t="s">
        <v>193</v>
      </c>
      <c r="D81" s="10" t="s">
        <v>32</v>
      </c>
      <c r="E81" s="12"/>
      <c r="F81" s="12"/>
      <c r="G81" s="12"/>
      <c r="H81" s="12">
        <v>3456</v>
      </c>
      <c r="I81" s="12"/>
      <c r="J81" s="13">
        <f t="shared" si="1"/>
        <v>3456</v>
      </c>
    </row>
    <row r="82" spans="1:10" ht="12.75">
      <c r="A82" s="40" t="s">
        <v>194</v>
      </c>
      <c r="B82" s="41" t="s">
        <v>195</v>
      </c>
      <c r="C82" s="9" t="s">
        <v>20</v>
      </c>
      <c r="D82" s="10" t="s">
        <v>32</v>
      </c>
      <c r="E82" s="12">
        <v>18000</v>
      </c>
      <c r="F82" s="12">
        <v>12320</v>
      </c>
      <c r="G82" s="12">
        <v>5510</v>
      </c>
      <c r="H82" s="12">
        <v>9120</v>
      </c>
      <c r="I82" s="12">
        <v>10000</v>
      </c>
      <c r="J82" s="13">
        <f t="shared" si="1"/>
        <v>54950</v>
      </c>
    </row>
    <row r="83" spans="1:10" ht="12.75">
      <c r="A83" s="40" t="s">
        <v>196</v>
      </c>
      <c r="B83" s="41" t="s">
        <v>197</v>
      </c>
      <c r="C83" s="36" t="s">
        <v>31</v>
      </c>
      <c r="D83" s="10" t="s">
        <v>32</v>
      </c>
      <c r="E83" s="12"/>
      <c r="F83" s="12"/>
      <c r="G83" s="12">
        <v>2764.8</v>
      </c>
      <c r="H83" s="12">
        <v>2419</v>
      </c>
      <c r="I83" s="12"/>
      <c r="J83" s="13">
        <f t="shared" si="1"/>
        <v>5183.8</v>
      </c>
    </row>
    <row r="84" spans="1:10" ht="12.75">
      <c r="A84" s="40" t="s">
        <v>198</v>
      </c>
      <c r="B84" s="41" t="s">
        <v>139</v>
      </c>
      <c r="C84" s="9" t="s">
        <v>20</v>
      </c>
      <c r="D84" s="10" t="s">
        <v>32</v>
      </c>
      <c r="E84" s="12"/>
      <c r="F84" s="12"/>
      <c r="G84" s="12"/>
      <c r="H84" s="12">
        <v>8105.4</v>
      </c>
      <c r="I84" s="12">
        <v>8000</v>
      </c>
      <c r="J84" s="13">
        <f t="shared" si="1"/>
        <v>16105.4</v>
      </c>
    </row>
    <row r="85" spans="1:10" ht="12.75">
      <c r="A85" s="40" t="s">
        <v>199</v>
      </c>
      <c r="B85" s="41" t="s">
        <v>200</v>
      </c>
      <c r="C85" s="9" t="s">
        <v>201</v>
      </c>
      <c r="D85" s="10" t="s">
        <v>32</v>
      </c>
      <c r="E85" s="12">
        <v>20000</v>
      </c>
      <c r="F85" s="12">
        <v>6000</v>
      </c>
      <c r="G85" s="12"/>
      <c r="H85" s="12"/>
      <c r="I85" s="12"/>
      <c r="J85" s="13">
        <f t="shared" si="1"/>
        <v>26000</v>
      </c>
    </row>
    <row r="86" spans="1:10" ht="14.25" customHeight="1">
      <c r="A86" s="52" t="s">
        <v>202</v>
      </c>
      <c r="B86" s="41" t="s">
        <v>125</v>
      </c>
      <c r="C86" s="9" t="s">
        <v>20</v>
      </c>
      <c r="D86" s="10" t="s">
        <v>32</v>
      </c>
      <c r="E86" s="12">
        <v>6816</v>
      </c>
      <c r="F86" s="12">
        <v>6840</v>
      </c>
      <c r="G86" s="12">
        <v>2568</v>
      </c>
      <c r="H86" s="12"/>
      <c r="I86" s="12"/>
      <c r="J86" s="13">
        <f t="shared" si="1"/>
        <v>16224</v>
      </c>
    </row>
    <row r="87" spans="1:10" ht="12.75">
      <c r="A87" s="40" t="s">
        <v>203</v>
      </c>
      <c r="B87" s="41" t="s">
        <v>204</v>
      </c>
      <c r="C87" s="9" t="s">
        <v>178</v>
      </c>
      <c r="D87" s="10" t="s">
        <v>32</v>
      </c>
      <c r="E87" s="12"/>
      <c r="F87" s="12"/>
      <c r="G87" s="12"/>
      <c r="H87" s="12">
        <v>5760</v>
      </c>
      <c r="I87" s="12"/>
      <c r="J87" s="13">
        <f t="shared" si="1"/>
        <v>5760</v>
      </c>
    </row>
    <row r="88" spans="1:10" ht="12.75">
      <c r="A88" s="40" t="s">
        <v>205</v>
      </c>
      <c r="B88" s="41" t="s">
        <v>206</v>
      </c>
      <c r="C88" s="9" t="s">
        <v>49</v>
      </c>
      <c r="D88" s="10" t="s">
        <v>32</v>
      </c>
      <c r="E88" s="12">
        <f>3888</f>
        <v>3888</v>
      </c>
      <c r="F88" s="12">
        <f>6150</f>
        <v>6150</v>
      </c>
      <c r="G88" s="12">
        <v>3240</v>
      </c>
      <c r="H88" s="12">
        <v>6000</v>
      </c>
      <c r="I88" s="12">
        <v>6000</v>
      </c>
      <c r="J88" s="13">
        <f t="shared" si="1"/>
        <v>25278</v>
      </c>
    </row>
    <row r="89" spans="1:10" ht="12.75">
      <c r="A89" s="40" t="s">
        <v>207</v>
      </c>
      <c r="B89" s="41" t="s">
        <v>127</v>
      </c>
      <c r="C89" s="9" t="s">
        <v>49</v>
      </c>
      <c r="D89" s="10" t="s">
        <v>32</v>
      </c>
      <c r="E89" s="12">
        <v>5760</v>
      </c>
      <c r="F89" s="12">
        <v>7200</v>
      </c>
      <c r="G89" s="12"/>
      <c r="H89" s="12"/>
      <c r="I89" s="12">
        <v>8000</v>
      </c>
      <c r="J89" s="13">
        <f t="shared" si="1"/>
        <v>20960</v>
      </c>
    </row>
    <row r="90" spans="1:10" ht="12.75">
      <c r="A90" s="40" t="s">
        <v>208</v>
      </c>
      <c r="B90" s="41" t="s">
        <v>209</v>
      </c>
      <c r="C90" s="9" t="s">
        <v>210</v>
      </c>
      <c r="D90" s="10" t="s">
        <v>32</v>
      </c>
      <c r="E90" s="12">
        <v>5000</v>
      </c>
      <c r="F90" s="12"/>
      <c r="G90" s="12"/>
      <c r="H90" s="12"/>
      <c r="I90" s="12"/>
      <c r="J90" s="13">
        <f t="shared" si="1"/>
        <v>5000</v>
      </c>
    </row>
    <row r="91" spans="1:10" ht="12.75">
      <c r="A91" s="40" t="s">
        <v>211</v>
      </c>
      <c r="B91" s="41" t="s">
        <v>212</v>
      </c>
      <c r="C91" s="9" t="s">
        <v>49</v>
      </c>
      <c r="D91" s="10" t="s">
        <v>32</v>
      </c>
      <c r="E91" s="12"/>
      <c r="F91" s="12">
        <v>16400</v>
      </c>
      <c r="G91" s="12">
        <v>9520</v>
      </c>
      <c r="H91" s="12">
        <v>5760</v>
      </c>
      <c r="I91" s="12">
        <v>8000</v>
      </c>
      <c r="J91" s="13">
        <f t="shared" si="1"/>
        <v>39680</v>
      </c>
    </row>
    <row r="92" spans="1:10" ht="12.75">
      <c r="A92" s="40" t="s">
        <v>213</v>
      </c>
      <c r="B92" s="41" t="s">
        <v>214</v>
      </c>
      <c r="C92" s="9" t="s">
        <v>215</v>
      </c>
      <c r="D92" s="10" t="s">
        <v>32</v>
      </c>
      <c r="E92" s="12"/>
      <c r="F92" s="12"/>
      <c r="G92" s="12"/>
      <c r="H92" s="12">
        <v>1382.4</v>
      </c>
      <c r="I92" s="12"/>
      <c r="J92" s="13">
        <f t="shared" si="1"/>
        <v>1382.4</v>
      </c>
    </row>
    <row r="93" spans="1:10" ht="12.75">
      <c r="A93" s="40" t="s">
        <v>216</v>
      </c>
      <c r="B93" s="41" t="s">
        <v>217</v>
      </c>
      <c r="C93" s="9" t="s">
        <v>218</v>
      </c>
      <c r="D93" s="10" t="s">
        <v>32</v>
      </c>
      <c r="E93" s="12"/>
      <c r="F93" s="12">
        <v>5120</v>
      </c>
      <c r="G93" s="12">
        <v>7000</v>
      </c>
      <c r="H93" s="12"/>
      <c r="I93" s="12"/>
      <c r="J93" s="13">
        <f t="shared" si="1"/>
        <v>12120</v>
      </c>
    </row>
    <row r="94" spans="1:10" ht="12.75">
      <c r="A94" s="40" t="s">
        <v>219</v>
      </c>
      <c r="B94" s="41" t="s">
        <v>220</v>
      </c>
      <c r="C94" s="9" t="s">
        <v>221</v>
      </c>
      <c r="D94" s="10" t="s">
        <v>32</v>
      </c>
      <c r="E94" s="12"/>
      <c r="F94" s="12"/>
      <c r="G94" s="12"/>
      <c r="H94" s="12">
        <v>4000</v>
      </c>
      <c r="I94" s="12"/>
      <c r="J94" s="13">
        <f t="shared" si="1"/>
        <v>4000</v>
      </c>
    </row>
    <row r="95" spans="1:10" ht="12.75">
      <c r="A95" s="40" t="s">
        <v>222</v>
      </c>
      <c r="B95" s="41" t="s">
        <v>223</v>
      </c>
      <c r="C95" s="9" t="s">
        <v>24</v>
      </c>
      <c r="D95" s="10" t="s">
        <v>32</v>
      </c>
      <c r="E95" s="12">
        <v>11928</v>
      </c>
      <c r="F95" s="12"/>
      <c r="G95" s="12"/>
      <c r="H95" s="12">
        <v>6000</v>
      </c>
      <c r="I95" s="12"/>
      <c r="J95" s="13">
        <f t="shared" si="1"/>
        <v>17928</v>
      </c>
    </row>
    <row r="96" spans="1:10" ht="12.75">
      <c r="A96" s="38" t="s">
        <v>224</v>
      </c>
      <c r="B96" s="41" t="s">
        <v>225</v>
      </c>
      <c r="C96" s="9" t="s">
        <v>20</v>
      </c>
      <c r="D96" s="10" t="s">
        <v>32</v>
      </c>
      <c r="E96" s="12">
        <v>12000</v>
      </c>
      <c r="F96" s="12">
        <v>11880</v>
      </c>
      <c r="G96" s="12">
        <v>3960</v>
      </c>
      <c r="H96" s="12">
        <v>8448</v>
      </c>
      <c r="I96" s="12">
        <v>10000</v>
      </c>
      <c r="J96" s="13">
        <f t="shared" si="1"/>
        <v>46288</v>
      </c>
    </row>
    <row r="97" spans="1:10" ht="12.75">
      <c r="A97" s="40" t="s">
        <v>226</v>
      </c>
      <c r="B97" s="41" t="s">
        <v>227</v>
      </c>
      <c r="C97" s="9" t="s">
        <v>167</v>
      </c>
      <c r="D97" s="10" t="s">
        <v>32</v>
      </c>
      <c r="E97" s="12"/>
      <c r="F97" s="12"/>
      <c r="G97" s="12"/>
      <c r="H97" s="12">
        <v>4800</v>
      </c>
      <c r="I97" s="12">
        <v>4800</v>
      </c>
      <c r="J97" s="13">
        <f t="shared" si="1"/>
        <v>9600</v>
      </c>
    </row>
    <row r="98" spans="1:10" ht="12.75">
      <c r="A98" s="40" t="s">
        <v>228</v>
      </c>
      <c r="B98" s="41" t="s">
        <v>229</v>
      </c>
      <c r="C98" s="9" t="s">
        <v>20</v>
      </c>
      <c r="D98" s="10" t="s">
        <v>32</v>
      </c>
      <c r="E98" s="12">
        <v>15168</v>
      </c>
      <c r="F98" s="12"/>
      <c r="G98" s="12"/>
      <c r="H98" s="12">
        <v>8832</v>
      </c>
      <c r="I98" s="12">
        <v>10000</v>
      </c>
      <c r="J98" s="13">
        <f t="shared" si="1"/>
        <v>34000</v>
      </c>
    </row>
    <row r="99" spans="1:10" ht="12.75">
      <c r="A99" s="40" t="s">
        <v>230</v>
      </c>
      <c r="B99" s="44" t="s">
        <v>231</v>
      </c>
      <c r="C99" s="9" t="s">
        <v>232</v>
      </c>
      <c r="D99" s="10" t="s">
        <v>32</v>
      </c>
      <c r="E99" s="12">
        <f>16087.5+20000</f>
        <v>36087.5</v>
      </c>
      <c r="F99" s="12">
        <f>9720+6000</f>
        <v>15720</v>
      </c>
      <c r="G99" s="12">
        <f>5670+3000</f>
        <v>8670</v>
      </c>
      <c r="H99" s="12">
        <v>5400</v>
      </c>
      <c r="I99" s="12">
        <f>6000+4000</f>
        <v>10000</v>
      </c>
      <c r="J99" s="13">
        <f t="shared" si="1"/>
        <v>75877.5</v>
      </c>
    </row>
    <row r="100" spans="1:10" ht="12.75">
      <c r="A100" s="40" t="s">
        <v>233</v>
      </c>
      <c r="B100" s="1" t="s">
        <v>158</v>
      </c>
      <c r="C100" s="9" t="s">
        <v>20</v>
      </c>
      <c r="D100" s="10" t="s">
        <v>32</v>
      </c>
      <c r="E100" s="12"/>
      <c r="F100" s="12">
        <v>6360</v>
      </c>
      <c r="G100" s="12"/>
      <c r="H100" s="12"/>
      <c r="I100" s="12"/>
      <c r="J100" s="13">
        <f t="shared" si="1"/>
        <v>6360</v>
      </c>
    </row>
    <row r="101" spans="1:10" ht="12.75">
      <c r="A101" s="40" t="s">
        <v>234</v>
      </c>
      <c r="B101" s="41" t="s">
        <v>235</v>
      </c>
      <c r="C101" s="9" t="s">
        <v>20</v>
      </c>
      <c r="D101" s="10" t="s">
        <v>32</v>
      </c>
      <c r="E101" s="12">
        <f>11040+19680</f>
        <v>30720</v>
      </c>
      <c r="F101" s="12">
        <v>12000</v>
      </c>
      <c r="G101" s="12">
        <v>2625</v>
      </c>
      <c r="H101" s="12">
        <v>29040</v>
      </c>
      <c r="I101" s="12">
        <f>25000+5000</f>
        <v>30000</v>
      </c>
      <c r="J101" s="13">
        <f t="shared" si="1"/>
        <v>104385</v>
      </c>
    </row>
    <row r="102" spans="1:10" ht="12.75">
      <c r="A102" s="40" t="s">
        <v>236</v>
      </c>
      <c r="B102" s="41" t="s">
        <v>237</v>
      </c>
      <c r="C102" s="9" t="s">
        <v>20</v>
      </c>
      <c r="D102" s="10" t="s">
        <v>32</v>
      </c>
      <c r="E102" s="12">
        <v>17952</v>
      </c>
      <c r="F102" s="12">
        <v>15000</v>
      </c>
      <c r="G102" s="12">
        <v>5625</v>
      </c>
      <c r="H102" s="12">
        <v>12000</v>
      </c>
      <c r="I102" s="12">
        <v>12000</v>
      </c>
      <c r="J102" s="13">
        <f t="shared" si="1"/>
        <v>62577</v>
      </c>
    </row>
    <row r="103" spans="1:10" ht="12.75">
      <c r="A103" s="40" t="s">
        <v>238</v>
      </c>
      <c r="B103" s="41" t="s">
        <v>239</v>
      </c>
      <c r="C103" s="9" t="s">
        <v>240</v>
      </c>
      <c r="D103" s="10" t="s">
        <v>32</v>
      </c>
      <c r="E103" s="12">
        <v>5820.48</v>
      </c>
      <c r="F103" s="12">
        <f>6669.3</f>
        <v>6669.3</v>
      </c>
      <c r="G103" s="12"/>
      <c r="H103" s="12">
        <v>3783.36</v>
      </c>
      <c r="I103" s="12"/>
      <c r="J103" s="13">
        <f t="shared" si="1"/>
        <v>16273.14</v>
      </c>
    </row>
    <row r="104" spans="1:10" ht="12.75">
      <c r="A104" s="40" t="s">
        <v>241</v>
      </c>
      <c r="B104" s="41" t="s">
        <v>242</v>
      </c>
      <c r="C104" s="9" t="s">
        <v>243</v>
      </c>
      <c r="D104" s="10" t="s">
        <v>32</v>
      </c>
      <c r="E104" s="12"/>
      <c r="F104" s="12"/>
      <c r="G104" s="12"/>
      <c r="H104" s="12"/>
      <c r="I104" s="12">
        <v>3360</v>
      </c>
      <c r="J104" s="13">
        <f t="shared" si="1"/>
        <v>3360</v>
      </c>
    </row>
    <row r="105" spans="1:10" ht="12.75">
      <c r="A105" s="40" t="s">
        <v>244</v>
      </c>
      <c r="B105" s="41" t="s">
        <v>245</v>
      </c>
      <c r="C105" s="9" t="s">
        <v>246</v>
      </c>
      <c r="D105" s="10" t="s">
        <v>32</v>
      </c>
      <c r="E105" s="12">
        <v>32000</v>
      </c>
      <c r="F105" s="12"/>
      <c r="G105" s="12"/>
      <c r="H105" s="12"/>
      <c r="I105" s="12"/>
      <c r="J105" s="13">
        <f t="shared" si="1"/>
        <v>32000</v>
      </c>
    </row>
    <row r="106" spans="1:10" ht="12.75">
      <c r="A106" s="40" t="s">
        <v>247</v>
      </c>
      <c r="B106" s="41" t="s">
        <v>248</v>
      </c>
      <c r="C106" s="9" t="s">
        <v>20</v>
      </c>
      <c r="D106" s="10" t="s">
        <v>249</v>
      </c>
      <c r="E106" s="12">
        <v>20800</v>
      </c>
      <c r="F106" s="12">
        <v>2700</v>
      </c>
      <c r="G106" s="12">
        <v>2700</v>
      </c>
      <c r="H106" s="12"/>
      <c r="I106" s="12">
        <v>4000</v>
      </c>
      <c r="J106" s="13">
        <f t="shared" si="1"/>
        <v>30200</v>
      </c>
    </row>
    <row r="107" spans="1:10" ht="12.75">
      <c r="A107" s="40" t="s">
        <v>250</v>
      </c>
      <c r="B107" s="41" t="s">
        <v>251</v>
      </c>
      <c r="C107" s="9" t="s">
        <v>20</v>
      </c>
      <c r="D107" s="10" t="s">
        <v>21</v>
      </c>
      <c r="E107" s="12">
        <v>2600</v>
      </c>
      <c r="F107" s="12"/>
      <c r="G107" s="12"/>
      <c r="H107" s="12"/>
      <c r="I107" s="12"/>
      <c r="J107" s="13">
        <f t="shared" si="1"/>
        <v>2600</v>
      </c>
    </row>
    <row r="108" spans="1:10" ht="12.75">
      <c r="A108" s="40" t="s">
        <v>252</v>
      </c>
      <c r="B108" s="41" t="s">
        <v>253</v>
      </c>
      <c r="C108" s="9" t="s">
        <v>254</v>
      </c>
      <c r="D108" s="10" t="s">
        <v>32</v>
      </c>
      <c r="E108" s="12"/>
      <c r="F108" s="12"/>
      <c r="G108" s="12">
        <v>3180</v>
      </c>
      <c r="H108" s="12"/>
      <c r="I108" s="12"/>
      <c r="J108" s="13">
        <f t="shared" si="1"/>
        <v>3180</v>
      </c>
    </row>
    <row r="109" spans="1:10" ht="12.75">
      <c r="A109" s="40" t="s">
        <v>255</v>
      </c>
      <c r="B109" s="41" t="s">
        <v>256</v>
      </c>
      <c r="C109" s="9" t="s">
        <v>49</v>
      </c>
      <c r="D109" s="10" t="s">
        <v>257</v>
      </c>
      <c r="E109" s="12">
        <v>8400</v>
      </c>
      <c r="F109" s="12">
        <v>2800</v>
      </c>
      <c r="G109" s="12">
        <v>16800</v>
      </c>
      <c r="H109" s="12"/>
      <c r="I109" s="12"/>
      <c r="J109" s="13">
        <f t="shared" si="1"/>
        <v>28000</v>
      </c>
    </row>
    <row r="110" spans="1:10" ht="12.75">
      <c r="A110" s="40" t="s">
        <v>258</v>
      </c>
      <c r="B110" s="41" t="s">
        <v>259</v>
      </c>
      <c r="C110" s="9" t="s">
        <v>56</v>
      </c>
      <c r="D110" s="10" t="s">
        <v>107</v>
      </c>
      <c r="E110" s="12"/>
      <c r="F110" s="12"/>
      <c r="G110" s="12"/>
      <c r="H110" s="12">
        <v>2160</v>
      </c>
      <c r="I110" s="12"/>
      <c r="J110" s="13">
        <f t="shared" si="1"/>
        <v>2160</v>
      </c>
    </row>
    <row r="111" spans="1:10" ht="12.75">
      <c r="A111" s="40" t="s">
        <v>222</v>
      </c>
      <c r="B111" s="1" t="s">
        <v>223</v>
      </c>
      <c r="C111" s="9" t="s">
        <v>20</v>
      </c>
      <c r="D111" s="10" t="s">
        <v>107</v>
      </c>
      <c r="E111" s="12"/>
      <c r="F111" s="12"/>
      <c r="G111" s="12"/>
      <c r="H111" s="12">
        <v>6000</v>
      </c>
      <c r="I111" s="12"/>
      <c r="J111" s="13">
        <f t="shared" si="1"/>
        <v>6000</v>
      </c>
    </row>
    <row r="112" spans="1:10" ht="12.75">
      <c r="A112" s="40" t="s">
        <v>260</v>
      </c>
      <c r="B112" s="41" t="s">
        <v>112</v>
      </c>
      <c r="C112" s="9" t="s">
        <v>113</v>
      </c>
      <c r="D112" s="10" t="s">
        <v>21</v>
      </c>
      <c r="E112" s="12">
        <v>17000</v>
      </c>
      <c r="F112" s="12"/>
      <c r="G112" s="12"/>
      <c r="H112" s="12"/>
      <c r="I112" s="12"/>
      <c r="J112" s="13">
        <f t="shared" si="1"/>
        <v>17000</v>
      </c>
    </row>
    <row r="113" spans="1:10" ht="12.75">
      <c r="A113" s="40" t="s">
        <v>261</v>
      </c>
      <c r="B113" s="1" t="s">
        <v>69</v>
      </c>
      <c r="C113" s="9" t="s">
        <v>20</v>
      </c>
      <c r="D113" s="10" t="s">
        <v>21</v>
      </c>
      <c r="E113" s="12"/>
      <c r="F113" s="12">
        <v>4111.3999999999996</v>
      </c>
      <c r="G113" s="12">
        <v>4563.9799999999996</v>
      </c>
      <c r="H113" s="12"/>
      <c r="I113" s="12"/>
      <c r="J113" s="13">
        <f t="shared" si="1"/>
        <v>8675.3799999999992</v>
      </c>
    </row>
    <row r="114" spans="1:10" ht="12.75">
      <c r="A114" s="40" t="s">
        <v>262</v>
      </c>
      <c r="B114" s="41" t="s">
        <v>263</v>
      </c>
      <c r="C114" s="9" t="s">
        <v>20</v>
      </c>
      <c r="D114" s="10" t="s">
        <v>21</v>
      </c>
      <c r="E114" s="12">
        <v>3000</v>
      </c>
      <c r="F114" s="12"/>
      <c r="G114" s="12"/>
      <c r="H114" s="12"/>
      <c r="I114" s="12"/>
      <c r="J114" s="13">
        <f t="shared" si="1"/>
        <v>3000</v>
      </c>
    </row>
    <row r="115" spans="1:10" ht="12.75">
      <c r="A115" s="40" t="s">
        <v>264</v>
      </c>
      <c r="B115" s="41" t="s">
        <v>136</v>
      </c>
      <c r="C115" s="9" t="s">
        <v>137</v>
      </c>
      <c r="D115" s="10" t="s">
        <v>21</v>
      </c>
      <c r="E115" s="12">
        <v>5000</v>
      </c>
      <c r="F115" s="12"/>
      <c r="G115" s="12"/>
      <c r="H115" s="12"/>
      <c r="I115" s="12"/>
      <c r="J115" s="13">
        <f t="shared" si="1"/>
        <v>5000</v>
      </c>
    </row>
    <row r="116" spans="1:10" ht="12.75">
      <c r="A116" s="40" t="s">
        <v>265</v>
      </c>
      <c r="B116" s="41" t="s">
        <v>266</v>
      </c>
      <c r="C116" s="9" t="s">
        <v>31</v>
      </c>
      <c r="D116" s="10" t="s">
        <v>145</v>
      </c>
      <c r="E116" s="12">
        <v>30000</v>
      </c>
      <c r="F116" s="12"/>
      <c r="G116" s="12">
        <v>36217</v>
      </c>
      <c r="H116" s="12"/>
      <c r="I116" s="12">
        <v>35618</v>
      </c>
      <c r="J116" s="13">
        <f t="shared" si="1"/>
        <v>101835</v>
      </c>
    </row>
    <row r="117" spans="1:10" ht="12.75">
      <c r="A117" s="40" t="s">
        <v>267</v>
      </c>
      <c r="B117" s="41" t="s">
        <v>268</v>
      </c>
      <c r="C117" s="9" t="s">
        <v>178</v>
      </c>
      <c r="D117" s="10" t="s">
        <v>145</v>
      </c>
      <c r="E117" s="12">
        <v>27183</v>
      </c>
      <c r="F117" s="12">
        <v>18900</v>
      </c>
      <c r="G117" s="12">
        <v>18667.5</v>
      </c>
      <c r="H117" s="12"/>
      <c r="I117" s="12">
        <v>24502</v>
      </c>
      <c r="J117" s="13">
        <f t="shared" si="1"/>
        <v>89252.5</v>
      </c>
    </row>
    <row r="118" spans="1:10" ht="12.75">
      <c r="A118" s="40" t="s">
        <v>269</v>
      </c>
      <c r="B118" s="1" t="s">
        <v>270</v>
      </c>
      <c r="C118" s="9" t="s">
        <v>49</v>
      </c>
      <c r="D118" s="10" t="s">
        <v>145</v>
      </c>
      <c r="E118" s="12">
        <f>43517+10000</f>
        <v>53517</v>
      </c>
      <c r="F118" s="12">
        <f>41032+12060</f>
        <v>53092</v>
      </c>
      <c r="G118" s="12">
        <f>32988+11310</f>
        <v>44298</v>
      </c>
      <c r="H118" s="12"/>
      <c r="I118" s="12">
        <f>35896+16360</f>
        <v>52256</v>
      </c>
      <c r="J118" s="13">
        <f t="shared" si="1"/>
        <v>203163</v>
      </c>
    </row>
    <row r="119" spans="1:10" ht="12.75">
      <c r="A119" s="40" t="s">
        <v>271</v>
      </c>
      <c r="B119" s="41" t="s">
        <v>272</v>
      </c>
      <c r="C119" s="9" t="s">
        <v>137</v>
      </c>
      <c r="D119" s="10" t="s">
        <v>145</v>
      </c>
      <c r="E119" s="12"/>
      <c r="F119" s="12">
        <v>35836</v>
      </c>
      <c r="G119" s="12">
        <v>33238.5</v>
      </c>
      <c r="H119" s="12"/>
      <c r="I119" s="12">
        <v>39628</v>
      </c>
      <c r="J119" s="13">
        <f t="shared" si="1"/>
        <v>108702.5</v>
      </c>
    </row>
    <row r="120" spans="1:10" ht="12.75">
      <c r="A120" s="40" t="s">
        <v>273</v>
      </c>
      <c r="B120" s="41" t="s">
        <v>80</v>
      </c>
      <c r="C120" s="9" t="s">
        <v>20</v>
      </c>
      <c r="D120" s="10" t="s">
        <v>145</v>
      </c>
      <c r="E120" s="12">
        <f>47927+347087</f>
        <v>395014</v>
      </c>
      <c r="F120" s="12">
        <v>141754</v>
      </c>
      <c r="G120" s="12">
        <v>197487</v>
      </c>
      <c r="H120" s="12"/>
      <c r="I120" s="12">
        <v>289924</v>
      </c>
      <c r="J120" s="13">
        <f t="shared" si="1"/>
        <v>1024179</v>
      </c>
    </row>
    <row r="121" spans="1:10" ht="12.75">
      <c r="A121" s="40" t="s">
        <v>274</v>
      </c>
      <c r="B121" s="41" t="s">
        <v>275</v>
      </c>
      <c r="C121" s="9" t="s">
        <v>31</v>
      </c>
      <c r="D121" s="10" t="s">
        <v>145</v>
      </c>
      <c r="E121" s="12">
        <v>15310</v>
      </c>
      <c r="F121" s="12">
        <v>11766</v>
      </c>
      <c r="G121" s="12">
        <v>11017.5</v>
      </c>
      <c r="H121" s="12"/>
      <c r="I121" s="12">
        <v>16940</v>
      </c>
      <c r="J121" s="13">
        <f t="shared" si="1"/>
        <v>55033.5</v>
      </c>
    </row>
    <row r="122" spans="1:10" ht="12.75">
      <c r="A122" s="40" t="s">
        <v>276</v>
      </c>
      <c r="B122" s="41" t="s">
        <v>277</v>
      </c>
      <c r="C122" s="9" t="s">
        <v>78</v>
      </c>
      <c r="D122" s="10" t="s">
        <v>145</v>
      </c>
      <c r="E122" s="12">
        <v>28516</v>
      </c>
      <c r="F122" s="12">
        <v>21538</v>
      </c>
      <c r="G122" s="12">
        <v>21012</v>
      </c>
      <c r="H122" s="12"/>
      <c r="I122" s="12">
        <v>22692</v>
      </c>
      <c r="J122" s="13">
        <f>SUM(E122:I122)</f>
        <v>93758</v>
      </c>
    </row>
    <row r="123" spans="1:10" ht="12.75">
      <c r="A123" s="40" t="s">
        <v>278</v>
      </c>
      <c r="B123" s="41" t="s">
        <v>279</v>
      </c>
      <c r="C123" s="9" t="s">
        <v>280</v>
      </c>
      <c r="D123" s="10" t="s">
        <v>145</v>
      </c>
      <c r="E123" s="12">
        <v>38395</v>
      </c>
      <c r="F123" s="12">
        <v>28768</v>
      </c>
      <c r="G123" s="12">
        <v>21771</v>
      </c>
      <c r="H123" s="12"/>
      <c r="I123" s="12">
        <v>34020</v>
      </c>
      <c r="J123" s="13">
        <f t="shared" si="1"/>
        <v>122954</v>
      </c>
    </row>
    <row r="124" spans="1:10" ht="12.75">
      <c r="A124" s="40" t="s">
        <v>281</v>
      </c>
      <c r="B124" s="41" t="s">
        <v>282</v>
      </c>
      <c r="C124" s="9" t="s">
        <v>83</v>
      </c>
      <c r="D124" s="10" t="s">
        <v>145</v>
      </c>
      <c r="E124" s="12">
        <v>13673</v>
      </c>
      <c r="F124" s="12">
        <v>11246</v>
      </c>
      <c r="G124" s="12">
        <v>8709</v>
      </c>
      <c r="H124" s="12"/>
      <c r="I124" s="12">
        <v>11106</v>
      </c>
      <c r="J124" s="13">
        <f t="shared" si="1"/>
        <v>44734</v>
      </c>
    </row>
    <row r="125" spans="1:10" ht="12.75">
      <c r="A125" s="40" t="s">
        <v>283</v>
      </c>
      <c r="B125" s="41" t="s">
        <v>284</v>
      </c>
      <c r="C125" s="9" t="s">
        <v>20</v>
      </c>
      <c r="D125" s="10" t="s">
        <v>145</v>
      </c>
      <c r="E125" s="12">
        <v>107466</v>
      </c>
      <c r="F125" s="12">
        <v>32584.59</v>
      </c>
      <c r="G125" s="12">
        <v>20587</v>
      </c>
      <c r="H125" s="12"/>
      <c r="I125" s="12">
        <v>95000</v>
      </c>
      <c r="J125" s="13">
        <f t="shared" si="1"/>
        <v>255637.59</v>
      </c>
    </row>
    <row r="126" spans="1:10" ht="12.75">
      <c r="A126" s="40" t="s">
        <v>285</v>
      </c>
      <c r="B126" s="41" t="s">
        <v>266</v>
      </c>
      <c r="C126" s="9" t="s">
        <v>20</v>
      </c>
      <c r="D126" s="10" t="s">
        <v>145</v>
      </c>
      <c r="E126" s="12">
        <v>258747</v>
      </c>
      <c r="F126" s="12">
        <f>130732+29358</f>
        <v>160090</v>
      </c>
      <c r="G126" s="12">
        <v>182913</v>
      </c>
      <c r="H126" s="12"/>
      <c r="I126" s="12">
        <v>226180</v>
      </c>
      <c r="J126" s="13">
        <f t="shared" si="1"/>
        <v>827930</v>
      </c>
    </row>
    <row r="127" spans="1:10" ht="12.75">
      <c r="A127" s="40" t="s">
        <v>286</v>
      </c>
      <c r="B127" s="41" t="s">
        <v>158</v>
      </c>
      <c r="C127" s="9" t="s">
        <v>20</v>
      </c>
      <c r="D127" s="10" t="s">
        <v>145</v>
      </c>
      <c r="E127" s="12">
        <f>210998</f>
        <v>210998</v>
      </c>
      <c r="F127" s="12">
        <f>55324</f>
        <v>55324</v>
      </c>
      <c r="G127" s="12">
        <f>66733.5</f>
        <v>66733.5</v>
      </c>
      <c r="H127" s="12">
        <f>41040+12528</f>
        <v>53568</v>
      </c>
      <c r="I127" s="12">
        <f>36000+44910+15000+10+190000</f>
        <v>285920</v>
      </c>
      <c r="J127" s="13">
        <f t="shared" si="1"/>
        <v>672543.5</v>
      </c>
    </row>
    <row r="128" spans="1:10" s="59" customFormat="1" ht="12.75">
      <c r="A128" s="53" t="s">
        <v>287</v>
      </c>
      <c r="B128" s="54" t="s">
        <v>288</v>
      </c>
      <c r="C128" s="55" t="s">
        <v>31</v>
      </c>
      <c r="D128" s="56" t="s">
        <v>145</v>
      </c>
      <c r="E128" s="57"/>
      <c r="F128" s="57">
        <v>7557</v>
      </c>
      <c r="G128" s="57">
        <v>2918.25</v>
      </c>
      <c r="H128" s="57"/>
      <c r="I128" s="57"/>
      <c r="J128" s="58">
        <f t="shared" si="1"/>
        <v>10475.25</v>
      </c>
    </row>
    <row r="129" spans="1:10" ht="12.75">
      <c r="A129" s="40" t="s">
        <v>289</v>
      </c>
      <c r="B129" s="41" t="s">
        <v>290</v>
      </c>
      <c r="C129" s="9" t="s">
        <v>20</v>
      </c>
      <c r="D129" s="10" t="s">
        <v>145</v>
      </c>
      <c r="E129" s="12"/>
      <c r="F129" s="12"/>
      <c r="G129" s="12"/>
      <c r="H129" s="12">
        <v>20400</v>
      </c>
      <c r="I129" s="12">
        <v>20000</v>
      </c>
      <c r="J129" s="13">
        <f t="shared" si="1"/>
        <v>40400</v>
      </c>
    </row>
    <row r="130" spans="1:10" ht="12.75">
      <c r="A130" s="40" t="s">
        <v>291</v>
      </c>
      <c r="B130" s="41" t="s">
        <v>292</v>
      </c>
      <c r="C130" s="9" t="s">
        <v>20</v>
      </c>
      <c r="D130" s="10" t="s">
        <v>28</v>
      </c>
      <c r="E130" s="12">
        <v>15000</v>
      </c>
      <c r="F130" s="12"/>
      <c r="G130" s="12"/>
      <c r="H130" s="12"/>
      <c r="I130" s="12"/>
      <c r="J130" s="13">
        <f t="shared" ref="J130:J193" si="2">SUM(E130:I130)</f>
        <v>15000</v>
      </c>
    </row>
    <row r="131" spans="1:10" ht="12.75">
      <c r="A131" s="40" t="s">
        <v>293</v>
      </c>
      <c r="B131" s="41" t="s">
        <v>294</v>
      </c>
      <c r="C131" s="9" t="s">
        <v>295</v>
      </c>
      <c r="D131" s="10"/>
      <c r="E131" s="12"/>
      <c r="F131" s="12"/>
      <c r="G131" s="12"/>
      <c r="H131" s="12"/>
      <c r="I131" s="12">
        <v>5000</v>
      </c>
      <c r="J131" s="13">
        <f t="shared" si="2"/>
        <v>5000</v>
      </c>
    </row>
    <row r="132" spans="1:10" ht="12.75">
      <c r="A132" s="40"/>
      <c r="B132" s="41"/>
      <c r="C132" s="9"/>
      <c r="D132" s="10"/>
      <c r="E132" s="12"/>
      <c r="F132" s="12"/>
      <c r="G132" s="12"/>
      <c r="H132" s="12"/>
      <c r="I132" s="12"/>
      <c r="J132" s="13">
        <f t="shared" si="2"/>
        <v>0</v>
      </c>
    </row>
    <row r="133" spans="1:10" ht="12.75">
      <c r="A133" s="40"/>
      <c r="B133" s="41"/>
      <c r="C133" s="9"/>
      <c r="D133" s="10"/>
      <c r="E133" s="12"/>
      <c r="F133" s="12"/>
      <c r="G133" s="12"/>
      <c r="H133" s="12"/>
      <c r="I133" s="12"/>
      <c r="J133" s="13">
        <f t="shared" si="2"/>
        <v>0</v>
      </c>
    </row>
    <row r="134" spans="1:10" ht="12.75">
      <c r="A134" s="40"/>
      <c r="B134" s="41"/>
      <c r="C134" s="9"/>
      <c r="D134" s="10"/>
      <c r="E134" s="12"/>
      <c r="F134" s="12"/>
      <c r="G134" s="12"/>
      <c r="H134" s="12"/>
      <c r="I134" s="12"/>
      <c r="J134" s="13">
        <f t="shared" si="2"/>
        <v>0</v>
      </c>
    </row>
    <row r="135" spans="1:10" ht="12.75">
      <c r="A135" s="40"/>
      <c r="B135" s="41"/>
      <c r="C135" s="9"/>
      <c r="D135" s="10"/>
      <c r="E135" s="12"/>
      <c r="F135" s="12"/>
      <c r="G135" s="12"/>
      <c r="H135" s="12"/>
      <c r="I135" s="12"/>
      <c r="J135" s="13">
        <f t="shared" si="2"/>
        <v>0</v>
      </c>
    </row>
    <row r="136" spans="1:10" ht="12.75">
      <c r="A136" s="40"/>
      <c r="B136" s="41"/>
      <c r="C136" s="9"/>
      <c r="D136" s="10"/>
      <c r="E136" s="12"/>
      <c r="F136" s="12"/>
      <c r="G136" s="12"/>
      <c r="H136" s="12"/>
      <c r="I136" s="12"/>
      <c r="J136" s="13">
        <f t="shared" si="2"/>
        <v>0</v>
      </c>
    </row>
    <row r="137" spans="1:10" ht="12.75">
      <c r="A137" s="40"/>
      <c r="B137" s="41"/>
      <c r="C137" s="9"/>
      <c r="D137" s="10"/>
      <c r="E137" s="12"/>
      <c r="F137" s="12"/>
      <c r="G137" s="12"/>
      <c r="H137" s="12"/>
      <c r="I137" s="12"/>
      <c r="J137" s="13">
        <f t="shared" si="2"/>
        <v>0</v>
      </c>
    </row>
    <row r="138" spans="1:10" ht="12.75">
      <c r="A138" s="40"/>
      <c r="B138" s="41"/>
      <c r="C138" s="9"/>
      <c r="D138" s="10"/>
      <c r="E138" s="12"/>
      <c r="F138" s="12"/>
      <c r="G138" s="12"/>
      <c r="H138" s="12"/>
      <c r="I138" s="12"/>
      <c r="J138" s="13">
        <f t="shared" si="2"/>
        <v>0</v>
      </c>
    </row>
    <row r="139" spans="1:10" ht="12.75">
      <c r="A139" s="40"/>
      <c r="B139" s="41"/>
      <c r="C139" s="9"/>
      <c r="D139" s="10"/>
      <c r="E139" s="12"/>
      <c r="F139" s="12"/>
      <c r="G139" s="12"/>
      <c r="H139" s="12"/>
      <c r="I139" s="12"/>
      <c r="J139" s="13">
        <f t="shared" si="2"/>
        <v>0</v>
      </c>
    </row>
    <row r="140" spans="1:10" ht="12.75">
      <c r="A140" s="40"/>
      <c r="B140" s="41"/>
      <c r="C140" s="9"/>
      <c r="D140" s="10"/>
      <c r="E140" s="12"/>
      <c r="F140" s="12"/>
      <c r="G140" s="12"/>
      <c r="H140" s="12"/>
      <c r="I140" s="12"/>
      <c r="J140" s="13">
        <f t="shared" si="2"/>
        <v>0</v>
      </c>
    </row>
    <row r="141" spans="1:10" ht="12.75">
      <c r="A141" s="40"/>
      <c r="B141" s="41"/>
      <c r="C141" s="9"/>
      <c r="D141" s="10"/>
      <c r="E141" s="12"/>
      <c r="F141" s="12"/>
      <c r="G141" s="12"/>
      <c r="H141" s="12"/>
      <c r="I141" s="12"/>
      <c r="J141" s="13">
        <f t="shared" si="2"/>
        <v>0</v>
      </c>
    </row>
    <row r="142" spans="1:10" ht="12.75">
      <c r="A142" s="40"/>
      <c r="B142" s="41"/>
      <c r="C142" s="9"/>
      <c r="D142" s="10"/>
      <c r="E142" s="12"/>
      <c r="F142" s="12"/>
      <c r="G142" s="12"/>
      <c r="H142" s="12"/>
      <c r="I142" s="12"/>
      <c r="J142" s="13">
        <f t="shared" si="2"/>
        <v>0</v>
      </c>
    </row>
    <row r="143" spans="1:10" ht="12.75">
      <c r="A143" s="40"/>
      <c r="B143" s="41"/>
      <c r="C143" s="9"/>
      <c r="D143" s="10"/>
      <c r="E143" s="12"/>
      <c r="F143" s="12"/>
      <c r="G143" s="12"/>
      <c r="H143" s="12"/>
      <c r="I143" s="12"/>
      <c r="J143" s="13">
        <f t="shared" si="2"/>
        <v>0</v>
      </c>
    </row>
    <row r="144" spans="1:10" ht="12.75">
      <c r="A144" s="40"/>
      <c r="B144" s="41"/>
      <c r="C144" s="9"/>
      <c r="D144" s="10"/>
      <c r="E144" s="12"/>
      <c r="F144" s="12"/>
      <c r="G144" s="12"/>
      <c r="H144" s="12"/>
      <c r="I144" s="12"/>
      <c r="J144" s="13">
        <f t="shared" si="2"/>
        <v>0</v>
      </c>
    </row>
    <row r="145" spans="1:10" ht="12.75">
      <c r="A145" s="40"/>
      <c r="B145" s="41"/>
      <c r="C145" s="9"/>
      <c r="D145" s="10"/>
      <c r="E145" s="12"/>
      <c r="F145" s="12"/>
      <c r="G145" s="12"/>
      <c r="H145" s="12"/>
      <c r="I145" s="12"/>
      <c r="J145" s="13">
        <f t="shared" si="2"/>
        <v>0</v>
      </c>
    </row>
    <row r="146" spans="1:10" ht="12.75">
      <c r="A146" s="40"/>
      <c r="B146" s="41"/>
      <c r="C146" s="9"/>
      <c r="D146" s="10"/>
      <c r="E146" s="12"/>
      <c r="F146" s="12"/>
      <c r="G146" s="12"/>
      <c r="H146" s="12"/>
      <c r="I146" s="12"/>
      <c r="J146" s="13">
        <f t="shared" si="2"/>
        <v>0</v>
      </c>
    </row>
    <row r="147" spans="1:10" ht="12.75">
      <c r="A147" s="40"/>
      <c r="B147" s="41"/>
      <c r="C147" s="9"/>
      <c r="D147" s="10"/>
      <c r="E147" s="12"/>
      <c r="F147" s="12"/>
      <c r="G147" s="12"/>
      <c r="H147" s="12"/>
      <c r="I147" s="12"/>
      <c r="J147" s="13">
        <f t="shared" si="2"/>
        <v>0</v>
      </c>
    </row>
    <row r="148" spans="1:10" ht="12.75">
      <c r="A148" s="40"/>
      <c r="B148" s="41"/>
      <c r="C148" s="9"/>
      <c r="D148" s="10"/>
      <c r="E148" s="12"/>
      <c r="F148" s="12"/>
      <c r="G148" s="12"/>
      <c r="H148" s="12"/>
      <c r="I148" s="12"/>
      <c r="J148" s="13">
        <f t="shared" si="2"/>
        <v>0</v>
      </c>
    </row>
    <row r="149" spans="1:10" ht="12.75">
      <c r="A149" s="40"/>
      <c r="B149" s="41"/>
      <c r="C149" s="9"/>
      <c r="D149" s="10"/>
      <c r="E149" s="12"/>
      <c r="F149" s="12"/>
      <c r="G149" s="12"/>
      <c r="H149" s="12"/>
      <c r="I149" s="12"/>
      <c r="J149" s="13">
        <f t="shared" si="2"/>
        <v>0</v>
      </c>
    </row>
    <row r="150" spans="1:10" ht="12.75">
      <c r="A150" s="40"/>
      <c r="B150" s="41"/>
      <c r="C150" s="9"/>
      <c r="D150" s="10"/>
      <c r="E150" s="12"/>
      <c r="F150" s="12"/>
      <c r="G150" s="12"/>
      <c r="H150" s="12"/>
      <c r="I150" s="12"/>
      <c r="J150" s="13">
        <f t="shared" si="2"/>
        <v>0</v>
      </c>
    </row>
    <row r="151" spans="1:10" ht="12.75">
      <c r="A151" s="40"/>
      <c r="B151" s="41"/>
      <c r="C151" s="9"/>
      <c r="D151" s="10"/>
      <c r="E151" s="12"/>
      <c r="F151" s="12"/>
      <c r="G151" s="12"/>
      <c r="H151" s="12"/>
      <c r="I151" s="12"/>
      <c r="J151" s="13">
        <f t="shared" si="2"/>
        <v>0</v>
      </c>
    </row>
    <row r="152" spans="1:10" ht="12.75">
      <c r="A152" s="40"/>
      <c r="B152" s="41"/>
      <c r="C152" s="9"/>
      <c r="D152" s="10"/>
      <c r="E152" s="12"/>
      <c r="F152" s="12"/>
      <c r="G152" s="12"/>
      <c r="H152" s="12"/>
      <c r="I152" s="12"/>
      <c r="J152" s="13">
        <f t="shared" si="2"/>
        <v>0</v>
      </c>
    </row>
    <row r="153" spans="1:10" ht="12.75">
      <c r="A153" s="40"/>
      <c r="B153" s="41"/>
      <c r="C153" s="9"/>
      <c r="D153" s="10"/>
      <c r="E153" s="12"/>
      <c r="F153" s="12"/>
      <c r="G153" s="12"/>
      <c r="H153" s="12"/>
      <c r="I153" s="12"/>
      <c r="J153" s="13">
        <f t="shared" si="2"/>
        <v>0</v>
      </c>
    </row>
    <row r="154" spans="1:10" ht="12.75">
      <c r="A154" s="40"/>
      <c r="B154" s="41"/>
      <c r="C154" s="9"/>
      <c r="D154" s="10"/>
      <c r="E154" s="12"/>
      <c r="F154" s="12"/>
      <c r="G154" s="12"/>
      <c r="H154" s="12"/>
      <c r="I154" s="12"/>
      <c r="J154" s="13">
        <f t="shared" si="2"/>
        <v>0</v>
      </c>
    </row>
    <row r="155" spans="1:10" ht="12.75">
      <c r="A155" s="40"/>
      <c r="B155" s="41"/>
      <c r="C155" s="9"/>
      <c r="D155" s="10"/>
      <c r="E155" s="12"/>
      <c r="F155" s="12"/>
      <c r="G155" s="12"/>
      <c r="H155" s="12"/>
      <c r="I155" s="12"/>
      <c r="J155" s="13">
        <f t="shared" si="2"/>
        <v>0</v>
      </c>
    </row>
    <row r="156" spans="1:10" ht="12.75">
      <c r="A156" s="40"/>
      <c r="B156" s="41"/>
      <c r="C156" s="9"/>
      <c r="D156" s="10"/>
      <c r="E156" s="12"/>
      <c r="F156" s="12"/>
      <c r="G156" s="12"/>
      <c r="H156" s="12"/>
      <c r="I156" s="12"/>
      <c r="J156" s="13">
        <f t="shared" si="2"/>
        <v>0</v>
      </c>
    </row>
    <row r="157" spans="1:10" ht="12.75">
      <c r="A157" s="40"/>
      <c r="B157" s="41"/>
      <c r="C157" s="9"/>
      <c r="D157" s="10"/>
      <c r="E157" s="12"/>
      <c r="F157" s="12"/>
      <c r="G157" s="12"/>
      <c r="H157" s="12"/>
      <c r="I157" s="12"/>
      <c r="J157" s="13">
        <f t="shared" si="2"/>
        <v>0</v>
      </c>
    </row>
    <row r="158" spans="1:10" ht="12.75">
      <c r="A158" s="40"/>
      <c r="B158" s="41"/>
      <c r="C158" s="9"/>
      <c r="D158" s="10"/>
      <c r="E158" s="12"/>
      <c r="F158" s="12"/>
      <c r="G158" s="12"/>
      <c r="H158" s="12"/>
      <c r="I158" s="12"/>
      <c r="J158" s="13">
        <f t="shared" si="2"/>
        <v>0</v>
      </c>
    </row>
    <row r="159" spans="1:10" ht="12.75">
      <c r="A159" s="40"/>
      <c r="B159" s="41"/>
      <c r="C159" s="9"/>
      <c r="D159" s="10"/>
      <c r="E159" s="12"/>
      <c r="F159" s="12"/>
      <c r="G159" s="12"/>
      <c r="H159" s="12"/>
      <c r="I159" s="12"/>
      <c r="J159" s="13">
        <f t="shared" si="2"/>
        <v>0</v>
      </c>
    </row>
    <row r="160" spans="1:10" ht="12.75">
      <c r="A160" s="40"/>
      <c r="B160" s="41"/>
      <c r="C160" s="9"/>
      <c r="D160" s="10"/>
      <c r="E160" s="12"/>
      <c r="F160" s="12"/>
      <c r="G160" s="12"/>
      <c r="H160" s="12"/>
      <c r="I160" s="12"/>
      <c r="J160" s="13">
        <f t="shared" si="2"/>
        <v>0</v>
      </c>
    </row>
    <row r="161" spans="1:10" ht="12.75">
      <c r="A161" s="40"/>
      <c r="B161" s="41"/>
      <c r="C161" s="9"/>
      <c r="D161" s="10"/>
      <c r="E161" s="12"/>
      <c r="F161" s="12"/>
      <c r="G161" s="12"/>
      <c r="H161" s="12"/>
      <c r="I161" s="12"/>
      <c r="J161" s="13">
        <f t="shared" si="2"/>
        <v>0</v>
      </c>
    </row>
    <row r="162" spans="1:10" ht="12.75">
      <c r="A162" s="40"/>
      <c r="B162" s="41"/>
      <c r="C162" s="9"/>
      <c r="D162" s="10"/>
      <c r="E162" s="12"/>
      <c r="F162" s="12"/>
      <c r="G162" s="12"/>
      <c r="H162" s="12"/>
      <c r="I162" s="12"/>
      <c r="J162" s="13">
        <f t="shared" si="2"/>
        <v>0</v>
      </c>
    </row>
    <row r="163" spans="1:10" ht="12.75">
      <c r="A163" s="40"/>
      <c r="B163" s="41"/>
      <c r="C163" s="9"/>
      <c r="D163" s="10"/>
      <c r="E163" s="12"/>
      <c r="F163" s="12"/>
      <c r="G163" s="12"/>
      <c r="H163" s="12"/>
      <c r="I163" s="12"/>
      <c r="J163" s="13">
        <f t="shared" si="2"/>
        <v>0</v>
      </c>
    </row>
    <row r="164" spans="1:10" ht="12.75">
      <c r="A164" s="40"/>
      <c r="B164" s="41"/>
      <c r="C164" s="9"/>
      <c r="D164" s="10"/>
      <c r="E164" s="12"/>
      <c r="F164" s="12"/>
      <c r="G164" s="12"/>
      <c r="H164" s="12"/>
      <c r="I164" s="12"/>
      <c r="J164" s="13">
        <f t="shared" si="2"/>
        <v>0</v>
      </c>
    </row>
    <row r="165" spans="1:10" ht="12.75">
      <c r="A165" s="40"/>
      <c r="B165" s="41"/>
      <c r="C165" s="9"/>
      <c r="D165" s="10"/>
      <c r="E165" s="12"/>
      <c r="F165" s="12"/>
      <c r="G165" s="12"/>
      <c r="H165" s="12"/>
      <c r="I165" s="12"/>
      <c r="J165" s="13">
        <f t="shared" si="2"/>
        <v>0</v>
      </c>
    </row>
    <row r="166" spans="1:10" ht="12.75">
      <c r="A166" s="40"/>
      <c r="B166" s="41"/>
      <c r="C166" s="9"/>
      <c r="D166" s="10"/>
      <c r="E166" s="12"/>
      <c r="F166" s="12"/>
      <c r="G166" s="12"/>
      <c r="H166" s="12"/>
      <c r="I166" s="12"/>
      <c r="J166" s="13">
        <f t="shared" si="2"/>
        <v>0</v>
      </c>
    </row>
    <row r="167" spans="1:10" ht="12.75">
      <c r="A167" s="40"/>
      <c r="B167" s="41"/>
      <c r="C167" s="9"/>
      <c r="D167" s="10"/>
      <c r="E167" s="12"/>
      <c r="F167" s="12"/>
      <c r="G167" s="12"/>
      <c r="H167" s="12"/>
      <c r="I167" s="12"/>
      <c r="J167" s="13">
        <f t="shared" si="2"/>
        <v>0</v>
      </c>
    </row>
    <row r="168" spans="1:10" ht="12.75">
      <c r="A168" s="40"/>
      <c r="B168" s="41"/>
      <c r="C168" s="9"/>
      <c r="D168" s="10"/>
      <c r="E168" s="12"/>
      <c r="F168" s="12"/>
      <c r="G168" s="12"/>
      <c r="H168" s="12"/>
      <c r="I168" s="12"/>
      <c r="J168" s="13">
        <f t="shared" si="2"/>
        <v>0</v>
      </c>
    </row>
    <row r="169" spans="1:10" ht="12.75">
      <c r="A169" s="40"/>
      <c r="B169" s="41"/>
      <c r="C169" s="9"/>
      <c r="D169" s="10"/>
      <c r="E169" s="12"/>
      <c r="F169" s="12"/>
      <c r="G169" s="12"/>
      <c r="H169" s="12"/>
      <c r="I169" s="12"/>
      <c r="J169" s="13">
        <f t="shared" si="2"/>
        <v>0</v>
      </c>
    </row>
    <row r="170" spans="1:10" ht="12.75">
      <c r="A170" s="40"/>
      <c r="B170" s="41"/>
      <c r="C170" s="9"/>
      <c r="D170" s="10"/>
      <c r="E170" s="12"/>
      <c r="F170" s="12"/>
      <c r="G170" s="12"/>
      <c r="H170" s="12"/>
      <c r="I170" s="12"/>
      <c r="J170" s="13">
        <f t="shared" si="2"/>
        <v>0</v>
      </c>
    </row>
    <row r="171" spans="1:10" ht="12.75">
      <c r="A171" s="40"/>
      <c r="B171" s="41"/>
      <c r="C171" s="9"/>
      <c r="D171" s="10"/>
      <c r="E171" s="12"/>
      <c r="F171" s="12"/>
      <c r="G171" s="12"/>
      <c r="H171" s="12"/>
      <c r="I171" s="12"/>
      <c r="J171" s="13">
        <f t="shared" si="2"/>
        <v>0</v>
      </c>
    </row>
    <row r="172" spans="1:10" ht="12.75">
      <c r="A172" s="40"/>
      <c r="B172" s="41"/>
      <c r="C172" s="9"/>
      <c r="D172" s="10"/>
      <c r="E172" s="12"/>
      <c r="F172" s="12"/>
      <c r="G172" s="12"/>
      <c r="H172" s="12"/>
      <c r="I172" s="12"/>
      <c r="J172" s="13">
        <f t="shared" si="2"/>
        <v>0</v>
      </c>
    </row>
    <row r="173" spans="1:10" ht="12.75">
      <c r="A173" s="40"/>
      <c r="B173" s="41"/>
      <c r="C173" s="9"/>
      <c r="D173" s="10"/>
      <c r="E173" s="12"/>
      <c r="F173" s="12"/>
      <c r="G173" s="12"/>
      <c r="H173" s="12"/>
      <c r="I173" s="12"/>
      <c r="J173" s="13">
        <f t="shared" si="2"/>
        <v>0</v>
      </c>
    </row>
    <row r="174" spans="1:10" ht="12.75">
      <c r="A174" s="40"/>
      <c r="B174" s="41"/>
      <c r="C174" s="9"/>
      <c r="D174" s="10"/>
      <c r="E174" s="12"/>
      <c r="F174" s="12"/>
      <c r="G174" s="12"/>
      <c r="H174" s="12"/>
      <c r="I174" s="12"/>
      <c r="J174" s="13">
        <f t="shared" si="2"/>
        <v>0</v>
      </c>
    </row>
    <row r="175" spans="1:10" ht="12.75">
      <c r="A175" s="40"/>
      <c r="B175" s="41"/>
      <c r="C175" s="9"/>
      <c r="D175" s="10"/>
      <c r="E175" s="12"/>
      <c r="F175" s="12"/>
      <c r="G175" s="12"/>
      <c r="H175" s="12"/>
      <c r="I175" s="12"/>
      <c r="J175" s="13">
        <f t="shared" si="2"/>
        <v>0</v>
      </c>
    </row>
    <row r="176" spans="1:10" ht="12.75">
      <c r="A176" s="40"/>
      <c r="B176" s="41"/>
      <c r="C176" s="9"/>
      <c r="D176" s="10"/>
      <c r="E176" s="12"/>
      <c r="F176" s="12"/>
      <c r="G176" s="12"/>
      <c r="H176" s="12"/>
      <c r="I176" s="12"/>
      <c r="J176" s="13">
        <f t="shared" si="2"/>
        <v>0</v>
      </c>
    </row>
    <row r="177" spans="1:10" ht="12.75">
      <c r="A177" s="40"/>
      <c r="B177" s="41"/>
      <c r="C177" s="9"/>
      <c r="D177" s="10"/>
      <c r="E177" s="12"/>
      <c r="F177" s="12"/>
      <c r="G177" s="12"/>
      <c r="H177" s="12"/>
      <c r="I177" s="12"/>
      <c r="J177" s="13">
        <f t="shared" si="2"/>
        <v>0</v>
      </c>
    </row>
    <row r="178" spans="1:10" ht="12.75">
      <c r="A178" s="40"/>
      <c r="B178" s="41"/>
      <c r="C178" s="9"/>
      <c r="D178" s="10"/>
      <c r="E178" s="12"/>
      <c r="F178" s="12"/>
      <c r="G178" s="12"/>
      <c r="H178" s="12"/>
      <c r="I178" s="12"/>
      <c r="J178" s="13">
        <f t="shared" si="2"/>
        <v>0</v>
      </c>
    </row>
    <row r="179" spans="1:10" ht="12.75">
      <c r="A179" s="40"/>
      <c r="B179" s="41"/>
      <c r="C179" s="9"/>
      <c r="D179" s="10"/>
      <c r="E179" s="12"/>
      <c r="F179" s="12"/>
      <c r="G179" s="12"/>
      <c r="H179" s="12"/>
      <c r="I179" s="12"/>
      <c r="J179" s="13">
        <f t="shared" si="2"/>
        <v>0</v>
      </c>
    </row>
    <row r="180" spans="1:10" ht="12.75">
      <c r="A180" s="40"/>
      <c r="B180" s="41"/>
      <c r="C180" s="9"/>
      <c r="D180" s="10"/>
      <c r="E180" s="12"/>
      <c r="F180" s="12"/>
      <c r="G180" s="12"/>
      <c r="H180" s="12"/>
      <c r="I180" s="12"/>
      <c r="J180" s="13">
        <f t="shared" si="2"/>
        <v>0</v>
      </c>
    </row>
    <row r="181" spans="1:10" ht="12.75">
      <c r="A181" s="40"/>
      <c r="B181" s="41"/>
      <c r="C181" s="9"/>
      <c r="D181" s="10"/>
      <c r="E181" s="12"/>
      <c r="F181" s="12"/>
      <c r="G181" s="12"/>
      <c r="H181" s="12"/>
      <c r="I181" s="12"/>
      <c r="J181" s="13">
        <f t="shared" si="2"/>
        <v>0</v>
      </c>
    </row>
    <row r="182" spans="1:10" ht="12.75">
      <c r="A182" s="40"/>
      <c r="B182" s="41"/>
      <c r="C182" s="9"/>
      <c r="D182" s="10"/>
      <c r="E182" s="12"/>
      <c r="F182" s="12"/>
      <c r="G182" s="12"/>
      <c r="H182" s="12"/>
      <c r="I182" s="12"/>
      <c r="J182" s="13">
        <f t="shared" si="2"/>
        <v>0</v>
      </c>
    </row>
    <row r="183" spans="1:10" ht="12.75">
      <c r="A183" s="40"/>
      <c r="B183" s="41"/>
      <c r="C183" s="9"/>
      <c r="D183" s="10"/>
      <c r="E183" s="12"/>
      <c r="F183" s="12"/>
      <c r="G183" s="12"/>
      <c r="H183" s="12"/>
      <c r="I183" s="12"/>
      <c r="J183" s="13">
        <f t="shared" si="2"/>
        <v>0</v>
      </c>
    </row>
    <row r="184" spans="1:10" ht="12.75">
      <c r="A184" s="40"/>
      <c r="B184" s="41"/>
      <c r="C184" s="9"/>
      <c r="D184" s="10"/>
      <c r="E184" s="12"/>
      <c r="F184" s="12"/>
      <c r="G184" s="12"/>
      <c r="H184" s="12"/>
      <c r="I184" s="12"/>
      <c r="J184" s="13">
        <f t="shared" si="2"/>
        <v>0</v>
      </c>
    </row>
    <row r="185" spans="1:10" ht="12.75">
      <c r="A185" s="40"/>
      <c r="B185" s="41"/>
      <c r="C185" s="9"/>
      <c r="D185" s="10"/>
      <c r="E185" s="12"/>
      <c r="F185" s="12"/>
      <c r="G185" s="12"/>
      <c r="H185" s="12"/>
      <c r="I185" s="12"/>
      <c r="J185" s="13">
        <f t="shared" si="2"/>
        <v>0</v>
      </c>
    </row>
    <row r="186" spans="1:10" ht="12.75">
      <c r="A186" s="40"/>
      <c r="B186" s="41"/>
      <c r="C186" s="9"/>
      <c r="D186" s="10"/>
      <c r="E186" s="12"/>
      <c r="F186" s="12"/>
      <c r="G186" s="12"/>
      <c r="H186" s="12"/>
      <c r="I186" s="12"/>
      <c r="J186" s="13">
        <f t="shared" si="2"/>
        <v>0</v>
      </c>
    </row>
    <row r="187" spans="1:10" ht="12.75">
      <c r="A187" s="40"/>
      <c r="B187" s="41"/>
      <c r="C187" s="9"/>
      <c r="D187" s="10"/>
      <c r="E187" s="12"/>
      <c r="F187" s="12"/>
      <c r="G187" s="12"/>
      <c r="H187" s="12"/>
      <c r="I187" s="12"/>
      <c r="J187" s="13">
        <f t="shared" si="2"/>
        <v>0</v>
      </c>
    </row>
    <row r="188" spans="1:10" ht="12.75">
      <c r="A188" s="40"/>
      <c r="B188" s="41"/>
      <c r="C188" s="9"/>
      <c r="D188" s="10"/>
      <c r="E188" s="12"/>
      <c r="F188" s="12"/>
      <c r="G188" s="12"/>
      <c r="H188" s="12"/>
      <c r="I188" s="12"/>
      <c r="J188" s="13">
        <f t="shared" si="2"/>
        <v>0</v>
      </c>
    </row>
    <row r="189" spans="1:10" ht="12.75">
      <c r="A189" s="40"/>
      <c r="B189" s="41"/>
      <c r="C189" s="9"/>
      <c r="D189" s="10"/>
      <c r="E189" s="12"/>
      <c r="F189" s="12"/>
      <c r="G189" s="12"/>
      <c r="H189" s="12"/>
      <c r="I189" s="12"/>
      <c r="J189" s="13">
        <f t="shared" si="2"/>
        <v>0</v>
      </c>
    </row>
    <row r="190" spans="1:10" ht="12.75">
      <c r="A190" s="40"/>
      <c r="B190" s="41"/>
      <c r="C190" s="9"/>
      <c r="D190" s="10"/>
      <c r="E190" s="12"/>
      <c r="F190" s="12"/>
      <c r="G190" s="12"/>
      <c r="H190" s="12"/>
      <c r="I190" s="12"/>
      <c r="J190" s="13">
        <f t="shared" si="2"/>
        <v>0</v>
      </c>
    </row>
    <row r="191" spans="1:10" ht="12.75">
      <c r="A191" s="40"/>
      <c r="B191" s="41"/>
      <c r="C191" s="9"/>
      <c r="D191" s="10"/>
      <c r="E191" s="12"/>
      <c r="F191" s="12"/>
      <c r="G191" s="12"/>
      <c r="H191" s="12"/>
      <c r="I191" s="12"/>
      <c r="J191" s="13">
        <f t="shared" si="2"/>
        <v>0</v>
      </c>
    </row>
    <row r="192" spans="1:10" ht="12.75">
      <c r="A192" s="40"/>
      <c r="B192" s="41"/>
      <c r="C192" s="9"/>
      <c r="D192" s="10"/>
      <c r="E192" s="12"/>
      <c r="F192" s="12"/>
      <c r="G192" s="12"/>
      <c r="H192" s="12"/>
      <c r="I192" s="12"/>
      <c r="J192" s="13">
        <f t="shared" si="2"/>
        <v>0</v>
      </c>
    </row>
    <row r="193" spans="1:10" ht="12.75">
      <c r="A193" s="40"/>
      <c r="B193" s="41"/>
      <c r="C193" s="9"/>
      <c r="D193" s="10"/>
      <c r="E193" s="12"/>
      <c r="F193" s="12"/>
      <c r="G193" s="12"/>
      <c r="H193" s="12"/>
      <c r="I193" s="12"/>
      <c r="J193" s="13">
        <f t="shared" si="2"/>
        <v>0</v>
      </c>
    </row>
    <row r="194" spans="1:10" ht="12.75">
      <c r="A194" s="40"/>
      <c r="B194" s="41"/>
      <c r="C194" s="9"/>
      <c r="D194" s="10"/>
      <c r="E194" s="12"/>
      <c r="F194" s="12"/>
      <c r="G194" s="12"/>
      <c r="H194" s="12"/>
      <c r="I194" s="12"/>
      <c r="J194" s="13">
        <f t="shared" ref="J194:J257" si="3">SUM(E194:I194)</f>
        <v>0</v>
      </c>
    </row>
    <row r="195" spans="1:10" ht="12.75">
      <c r="A195" s="40"/>
      <c r="B195" s="41"/>
      <c r="C195" s="9"/>
      <c r="D195" s="10"/>
      <c r="E195" s="12"/>
      <c r="F195" s="12"/>
      <c r="G195" s="12"/>
      <c r="H195" s="12"/>
      <c r="I195" s="12"/>
      <c r="J195" s="13">
        <f t="shared" si="3"/>
        <v>0</v>
      </c>
    </row>
    <row r="196" spans="1:10" ht="12.75">
      <c r="A196" s="40"/>
      <c r="B196" s="41"/>
      <c r="C196" s="9"/>
      <c r="D196" s="10"/>
      <c r="E196" s="12"/>
      <c r="F196" s="12"/>
      <c r="G196" s="12"/>
      <c r="H196" s="12"/>
      <c r="I196" s="12"/>
      <c r="J196" s="13">
        <f t="shared" si="3"/>
        <v>0</v>
      </c>
    </row>
    <row r="197" spans="1:10" ht="12.75">
      <c r="A197" s="40"/>
      <c r="B197" s="41"/>
      <c r="C197" s="9"/>
      <c r="D197" s="10"/>
      <c r="E197" s="12"/>
      <c r="F197" s="12"/>
      <c r="G197" s="12"/>
      <c r="H197" s="12"/>
      <c r="I197" s="12"/>
      <c r="J197" s="13">
        <f t="shared" si="3"/>
        <v>0</v>
      </c>
    </row>
    <row r="198" spans="1:10" ht="12.75">
      <c r="A198" s="40"/>
      <c r="B198" s="41"/>
      <c r="C198" s="9"/>
      <c r="D198" s="10"/>
      <c r="E198" s="12"/>
      <c r="F198" s="12"/>
      <c r="G198" s="12"/>
      <c r="H198" s="12"/>
      <c r="I198" s="12"/>
      <c r="J198" s="13">
        <f t="shared" si="3"/>
        <v>0</v>
      </c>
    </row>
    <row r="199" spans="1:10" ht="12.75">
      <c r="A199" s="40"/>
      <c r="B199" s="41"/>
      <c r="C199" s="9"/>
      <c r="D199" s="10"/>
      <c r="E199" s="12"/>
      <c r="F199" s="12"/>
      <c r="G199" s="12"/>
      <c r="H199" s="12"/>
      <c r="I199" s="12"/>
      <c r="J199" s="13">
        <f t="shared" si="3"/>
        <v>0</v>
      </c>
    </row>
    <row r="200" spans="1:10" ht="12.75">
      <c r="A200" s="40"/>
      <c r="B200" s="41"/>
      <c r="C200" s="9"/>
      <c r="D200" s="10"/>
      <c r="E200" s="12"/>
      <c r="F200" s="12"/>
      <c r="G200" s="12"/>
      <c r="H200" s="12"/>
      <c r="I200" s="12"/>
      <c r="J200" s="13">
        <f t="shared" si="3"/>
        <v>0</v>
      </c>
    </row>
    <row r="201" spans="1:10" ht="12.75">
      <c r="A201" s="40"/>
      <c r="B201" s="41"/>
      <c r="C201" s="9"/>
      <c r="D201" s="10"/>
      <c r="E201" s="12"/>
      <c r="F201" s="12"/>
      <c r="G201" s="12"/>
      <c r="H201" s="12"/>
      <c r="I201" s="12"/>
      <c r="J201" s="13">
        <f t="shared" si="3"/>
        <v>0</v>
      </c>
    </row>
    <row r="202" spans="1:10" ht="12.75">
      <c r="A202" s="40"/>
      <c r="B202" s="41"/>
      <c r="C202" s="9"/>
      <c r="D202" s="10"/>
      <c r="E202" s="12"/>
      <c r="F202" s="12"/>
      <c r="G202" s="12"/>
      <c r="H202" s="12"/>
      <c r="I202" s="12"/>
      <c r="J202" s="13">
        <f t="shared" si="3"/>
        <v>0</v>
      </c>
    </row>
    <row r="203" spans="1:10" ht="12.75">
      <c r="A203" s="40"/>
      <c r="B203" s="41"/>
      <c r="C203" s="9"/>
      <c r="D203" s="10"/>
      <c r="E203" s="12"/>
      <c r="F203" s="12"/>
      <c r="G203" s="12"/>
      <c r="H203" s="12"/>
      <c r="I203" s="12"/>
      <c r="J203" s="13">
        <f t="shared" si="3"/>
        <v>0</v>
      </c>
    </row>
    <row r="204" spans="1:10" ht="12.75">
      <c r="A204" s="40"/>
      <c r="B204" s="41"/>
      <c r="C204" s="9"/>
      <c r="D204" s="10"/>
      <c r="E204" s="12"/>
      <c r="F204" s="12"/>
      <c r="G204" s="12"/>
      <c r="H204" s="12"/>
      <c r="I204" s="12"/>
      <c r="J204" s="13">
        <f t="shared" si="3"/>
        <v>0</v>
      </c>
    </row>
    <row r="205" spans="1:10" ht="12.75">
      <c r="A205" s="40"/>
      <c r="B205" s="41"/>
      <c r="C205" s="9"/>
      <c r="D205" s="10"/>
      <c r="E205" s="12"/>
      <c r="F205" s="12"/>
      <c r="G205" s="12"/>
      <c r="H205" s="12"/>
      <c r="I205" s="12"/>
      <c r="J205" s="13">
        <f t="shared" si="3"/>
        <v>0</v>
      </c>
    </row>
    <row r="206" spans="1:10" ht="12.75">
      <c r="A206" s="40"/>
      <c r="B206" s="41"/>
      <c r="C206" s="9"/>
      <c r="D206" s="10"/>
      <c r="E206" s="12"/>
      <c r="F206" s="12"/>
      <c r="G206" s="12"/>
      <c r="H206" s="12"/>
      <c r="I206" s="12"/>
      <c r="J206" s="13">
        <f t="shared" si="3"/>
        <v>0</v>
      </c>
    </row>
    <row r="207" spans="1:10" ht="12.75">
      <c r="A207" s="40"/>
      <c r="B207" s="41"/>
      <c r="C207" s="9"/>
      <c r="D207" s="10"/>
      <c r="E207" s="12"/>
      <c r="F207" s="12"/>
      <c r="G207" s="12"/>
      <c r="H207" s="12"/>
      <c r="I207" s="12"/>
      <c r="J207" s="13">
        <f t="shared" si="3"/>
        <v>0</v>
      </c>
    </row>
    <row r="208" spans="1:10" ht="12.75">
      <c r="A208" s="40"/>
      <c r="B208" s="41"/>
      <c r="C208" s="9"/>
      <c r="D208" s="10"/>
      <c r="E208" s="12"/>
      <c r="F208" s="12"/>
      <c r="G208" s="12"/>
      <c r="H208" s="12"/>
      <c r="I208" s="12"/>
      <c r="J208" s="13">
        <f t="shared" si="3"/>
        <v>0</v>
      </c>
    </row>
    <row r="209" spans="1:10" ht="12.75">
      <c r="A209" s="40"/>
      <c r="B209" s="41"/>
      <c r="C209" s="9"/>
      <c r="D209" s="10"/>
      <c r="E209" s="12"/>
      <c r="F209" s="12"/>
      <c r="G209" s="12"/>
      <c r="H209" s="12"/>
      <c r="I209" s="12"/>
      <c r="J209" s="13">
        <f t="shared" si="3"/>
        <v>0</v>
      </c>
    </row>
    <row r="210" spans="1:10" ht="12.75">
      <c r="A210" s="40"/>
      <c r="B210" s="41"/>
      <c r="C210" s="9"/>
      <c r="D210" s="10"/>
      <c r="E210" s="12"/>
      <c r="F210" s="12"/>
      <c r="G210" s="12"/>
      <c r="H210" s="12"/>
      <c r="I210" s="12"/>
      <c r="J210" s="13">
        <f t="shared" si="3"/>
        <v>0</v>
      </c>
    </row>
    <row r="211" spans="1:10" ht="12.75">
      <c r="A211" s="40"/>
      <c r="B211" s="41"/>
      <c r="C211" s="9"/>
      <c r="D211" s="10"/>
      <c r="E211" s="12"/>
      <c r="F211" s="12"/>
      <c r="G211" s="12"/>
      <c r="H211" s="12"/>
      <c r="I211" s="12"/>
      <c r="J211" s="13">
        <f t="shared" si="3"/>
        <v>0</v>
      </c>
    </row>
    <row r="212" spans="1:10" ht="12.75">
      <c r="A212" s="40"/>
      <c r="B212" s="41"/>
      <c r="C212" s="9"/>
      <c r="D212" s="10"/>
      <c r="E212" s="12"/>
      <c r="F212" s="12"/>
      <c r="G212" s="12"/>
      <c r="H212" s="12"/>
      <c r="I212" s="12"/>
      <c r="J212" s="13">
        <f t="shared" si="3"/>
        <v>0</v>
      </c>
    </row>
    <row r="213" spans="1:10" ht="12.75">
      <c r="A213" s="40"/>
      <c r="B213" s="41"/>
      <c r="C213" s="9"/>
      <c r="D213" s="10"/>
      <c r="E213" s="12"/>
      <c r="F213" s="12"/>
      <c r="G213" s="12"/>
      <c r="H213" s="12"/>
      <c r="I213" s="12"/>
      <c r="J213" s="13">
        <f t="shared" si="3"/>
        <v>0</v>
      </c>
    </row>
    <row r="214" spans="1:10" ht="12.75">
      <c r="A214" s="40"/>
      <c r="B214" s="41"/>
      <c r="C214" s="9"/>
      <c r="D214" s="10"/>
      <c r="E214" s="12"/>
      <c r="F214" s="12"/>
      <c r="G214" s="12"/>
      <c r="H214" s="12"/>
      <c r="I214" s="12"/>
      <c r="J214" s="13">
        <f t="shared" si="3"/>
        <v>0</v>
      </c>
    </row>
    <row r="215" spans="1:10" ht="12.75">
      <c r="A215" s="40"/>
      <c r="B215" s="41"/>
      <c r="C215" s="9"/>
      <c r="D215" s="10"/>
      <c r="E215" s="12"/>
      <c r="F215" s="12"/>
      <c r="G215" s="12"/>
      <c r="H215" s="12"/>
      <c r="I215" s="12"/>
      <c r="J215" s="13">
        <f t="shared" si="3"/>
        <v>0</v>
      </c>
    </row>
    <row r="216" spans="1:10" ht="12.75">
      <c r="A216" s="40"/>
      <c r="B216" s="41"/>
      <c r="C216" s="9"/>
      <c r="D216" s="10"/>
      <c r="E216" s="12"/>
      <c r="F216" s="12"/>
      <c r="G216" s="12"/>
      <c r="H216" s="12"/>
      <c r="I216" s="12"/>
      <c r="J216" s="13">
        <f t="shared" si="3"/>
        <v>0</v>
      </c>
    </row>
    <row r="217" spans="1:10" ht="12.75">
      <c r="A217" s="40"/>
      <c r="B217" s="41"/>
      <c r="C217" s="9"/>
      <c r="D217" s="10"/>
      <c r="E217" s="12"/>
      <c r="F217" s="12"/>
      <c r="G217" s="12"/>
      <c r="H217" s="12"/>
      <c r="I217" s="12"/>
      <c r="J217" s="13">
        <f t="shared" si="3"/>
        <v>0</v>
      </c>
    </row>
    <row r="218" spans="1:10" ht="12.75">
      <c r="A218" s="40"/>
      <c r="B218" s="41"/>
      <c r="C218" s="9"/>
      <c r="D218" s="10"/>
      <c r="E218" s="12"/>
      <c r="F218" s="12"/>
      <c r="G218" s="12"/>
      <c r="H218" s="12"/>
      <c r="I218" s="12"/>
      <c r="J218" s="13">
        <f t="shared" si="3"/>
        <v>0</v>
      </c>
    </row>
    <row r="219" spans="1:10" ht="12.75">
      <c r="A219" s="40"/>
      <c r="B219" s="41"/>
      <c r="C219" s="9"/>
      <c r="D219" s="10"/>
      <c r="E219" s="12"/>
      <c r="F219" s="12"/>
      <c r="G219" s="12"/>
      <c r="H219" s="12"/>
      <c r="I219" s="12"/>
      <c r="J219" s="13">
        <f t="shared" si="3"/>
        <v>0</v>
      </c>
    </row>
    <row r="220" spans="1:10" ht="12.75">
      <c r="A220" s="40"/>
      <c r="B220" s="41"/>
      <c r="C220" s="9"/>
      <c r="D220" s="10"/>
      <c r="E220" s="12"/>
      <c r="F220" s="12"/>
      <c r="G220" s="12"/>
      <c r="H220" s="12"/>
      <c r="I220" s="12"/>
      <c r="J220" s="13">
        <f t="shared" si="3"/>
        <v>0</v>
      </c>
    </row>
    <row r="221" spans="1:10" ht="12.75">
      <c r="A221" s="40"/>
      <c r="B221" s="41"/>
      <c r="C221" s="9"/>
      <c r="D221" s="10"/>
      <c r="E221" s="12"/>
      <c r="F221" s="12"/>
      <c r="G221" s="12"/>
      <c r="H221" s="12"/>
      <c r="I221" s="12"/>
      <c r="J221" s="13">
        <f t="shared" si="3"/>
        <v>0</v>
      </c>
    </row>
    <row r="222" spans="1:10" ht="12.75">
      <c r="A222" s="40"/>
      <c r="B222" s="41"/>
      <c r="C222" s="9"/>
      <c r="D222" s="10"/>
      <c r="E222" s="12"/>
      <c r="F222" s="12"/>
      <c r="G222" s="12"/>
      <c r="H222" s="12"/>
      <c r="I222" s="12"/>
      <c r="J222" s="13">
        <f t="shared" si="3"/>
        <v>0</v>
      </c>
    </row>
    <row r="223" spans="1:10" ht="12.75">
      <c r="A223" s="40"/>
      <c r="B223" s="41"/>
      <c r="C223" s="9"/>
      <c r="D223" s="10"/>
      <c r="E223" s="12"/>
      <c r="F223" s="12"/>
      <c r="G223" s="12"/>
      <c r="H223" s="12"/>
      <c r="I223" s="12"/>
      <c r="J223" s="13">
        <f t="shared" si="3"/>
        <v>0</v>
      </c>
    </row>
    <row r="224" spans="1:10" ht="12.75">
      <c r="A224" s="40"/>
      <c r="B224" s="41"/>
      <c r="C224" s="9"/>
      <c r="D224" s="10"/>
      <c r="E224" s="12"/>
      <c r="F224" s="12"/>
      <c r="G224" s="12"/>
      <c r="H224" s="12"/>
      <c r="I224" s="12"/>
      <c r="J224" s="13">
        <f t="shared" si="3"/>
        <v>0</v>
      </c>
    </row>
    <row r="225" spans="1:10" ht="12.75">
      <c r="A225" s="40"/>
      <c r="B225" s="41"/>
      <c r="C225" s="9"/>
      <c r="D225" s="10"/>
      <c r="E225" s="12"/>
      <c r="F225" s="12"/>
      <c r="G225" s="12"/>
      <c r="H225" s="12"/>
      <c r="I225" s="12"/>
      <c r="J225" s="13">
        <f t="shared" si="3"/>
        <v>0</v>
      </c>
    </row>
    <row r="226" spans="1:10" ht="12.75">
      <c r="A226" s="40"/>
      <c r="B226" s="41"/>
      <c r="C226" s="9"/>
      <c r="D226" s="10"/>
      <c r="E226" s="12"/>
      <c r="F226" s="12"/>
      <c r="G226" s="12"/>
      <c r="H226" s="12"/>
      <c r="I226" s="12"/>
      <c r="J226" s="13">
        <f t="shared" si="3"/>
        <v>0</v>
      </c>
    </row>
    <row r="227" spans="1:10" ht="12.75">
      <c r="A227" s="40"/>
      <c r="B227" s="41"/>
      <c r="C227" s="9"/>
      <c r="D227" s="10"/>
      <c r="E227" s="12"/>
      <c r="F227" s="12"/>
      <c r="G227" s="12"/>
      <c r="H227" s="12"/>
      <c r="I227" s="12"/>
      <c r="J227" s="13">
        <f t="shared" si="3"/>
        <v>0</v>
      </c>
    </row>
    <row r="228" spans="1:10" ht="12.75">
      <c r="A228" s="40"/>
      <c r="B228" s="41"/>
      <c r="C228" s="9"/>
      <c r="D228" s="10"/>
      <c r="E228" s="12"/>
      <c r="F228" s="12"/>
      <c r="G228" s="12"/>
      <c r="H228" s="12"/>
      <c r="I228" s="12"/>
      <c r="J228" s="13">
        <f t="shared" si="3"/>
        <v>0</v>
      </c>
    </row>
    <row r="229" spans="1:10" ht="12.75">
      <c r="A229" s="40"/>
      <c r="B229" s="41"/>
      <c r="C229" s="9"/>
      <c r="D229" s="10"/>
      <c r="E229" s="12"/>
      <c r="F229" s="12"/>
      <c r="G229" s="12"/>
      <c r="H229" s="12"/>
      <c r="I229" s="12"/>
      <c r="J229" s="13">
        <f t="shared" si="3"/>
        <v>0</v>
      </c>
    </row>
    <row r="230" spans="1:10" ht="12.75">
      <c r="A230" s="40"/>
      <c r="B230" s="41"/>
      <c r="C230" s="9"/>
      <c r="D230" s="10"/>
      <c r="E230" s="12"/>
      <c r="F230" s="12"/>
      <c r="G230" s="12"/>
      <c r="H230" s="12"/>
      <c r="I230" s="12"/>
      <c r="J230" s="13">
        <f t="shared" si="3"/>
        <v>0</v>
      </c>
    </row>
    <row r="231" spans="1:10" ht="12.75">
      <c r="A231" s="40"/>
      <c r="B231" s="41"/>
      <c r="C231" s="9"/>
      <c r="D231" s="10"/>
      <c r="E231" s="12"/>
      <c r="F231" s="12"/>
      <c r="G231" s="12"/>
      <c r="H231" s="12"/>
      <c r="I231" s="12"/>
      <c r="J231" s="13">
        <f t="shared" si="3"/>
        <v>0</v>
      </c>
    </row>
    <row r="232" spans="1:10" ht="12.75">
      <c r="A232" s="40"/>
      <c r="B232" s="41"/>
      <c r="C232" s="9"/>
      <c r="D232" s="10"/>
      <c r="E232" s="12"/>
      <c r="F232" s="12"/>
      <c r="G232" s="12"/>
      <c r="H232" s="12"/>
      <c r="I232" s="12"/>
      <c r="J232" s="13">
        <f t="shared" si="3"/>
        <v>0</v>
      </c>
    </row>
    <row r="233" spans="1:10" ht="12.75">
      <c r="A233" s="40"/>
      <c r="B233" s="41"/>
      <c r="C233" s="9"/>
      <c r="D233" s="10"/>
      <c r="E233" s="12"/>
      <c r="F233" s="12"/>
      <c r="G233" s="12"/>
      <c r="H233" s="12"/>
      <c r="I233" s="12"/>
      <c r="J233" s="13">
        <f t="shared" si="3"/>
        <v>0</v>
      </c>
    </row>
    <row r="234" spans="1:10" ht="12.75">
      <c r="A234" s="40"/>
      <c r="B234" s="41"/>
      <c r="C234" s="9"/>
      <c r="D234" s="10"/>
      <c r="E234" s="12"/>
      <c r="F234" s="12"/>
      <c r="G234" s="12"/>
      <c r="H234" s="12"/>
      <c r="I234" s="12"/>
      <c r="J234" s="13">
        <f t="shared" si="3"/>
        <v>0</v>
      </c>
    </row>
    <row r="235" spans="1:10" ht="12.75">
      <c r="A235" s="40"/>
      <c r="B235" s="41"/>
      <c r="C235" s="9"/>
      <c r="D235" s="10"/>
      <c r="E235" s="12"/>
      <c r="F235" s="12"/>
      <c r="G235" s="12"/>
      <c r="H235" s="12"/>
      <c r="I235" s="12"/>
      <c r="J235" s="13">
        <f t="shared" si="3"/>
        <v>0</v>
      </c>
    </row>
    <row r="236" spans="1:10" ht="12.75">
      <c r="A236" s="40"/>
      <c r="B236" s="41"/>
      <c r="C236" s="9"/>
      <c r="D236" s="10"/>
      <c r="E236" s="12"/>
      <c r="F236" s="12"/>
      <c r="G236" s="12"/>
      <c r="H236" s="12"/>
      <c r="I236" s="12"/>
      <c r="J236" s="13">
        <f t="shared" si="3"/>
        <v>0</v>
      </c>
    </row>
    <row r="237" spans="1:10" ht="12.75">
      <c r="A237" s="40"/>
      <c r="B237" s="41"/>
      <c r="C237" s="9"/>
      <c r="D237" s="10"/>
      <c r="E237" s="12"/>
      <c r="F237" s="12"/>
      <c r="G237" s="12"/>
      <c r="H237" s="12"/>
      <c r="I237" s="12"/>
      <c r="J237" s="13">
        <f t="shared" si="3"/>
        <v>0</v>
      </c>
    </row>
    <row r="238" spans="1:10" ht="12.75">
      <c r="A238" s="40"/>
      <c r="B238" s="41"/>
      <c r="C238" s="9"/>
      <c r="D238" s="10"/>
      <c r="E238" s="12"/>
      <c r="F238" s="12"/>
      <c r="G238" s="12"/>
      <c r="H238" s="12"/>
      <c r="I238" s="12"/>
      <c r="J238" s="13">
        <f t="shared" si="3"/>
        <v>0</v>
      </c>
    </row>
    <row r="239" spans="1:10" ht="12.75">
      <c r="A239" s="40"/>
      <c r="B239" s="41"/>
      <c r="C239" s="9"/>
      <c r="D239" s="10"/>
      <c r="E239" s="12"/>
      <c r="F239" s="12"/>
      <c r="G239" s="12"/>
      <c r="H239" s="12"/>
      <c r="I239" s="12"/>
      <c r="J239" s="13">
        <f t="shared" si="3"/>
        <v>0</v>
      </c>
    </row>
    <row r="240" spans="1:10" ht="12.75">
      <c r="A240" s="40"/>
      <c r="B240" s="41"/>
      <c r="C240" s="9"/>
      <c r="D240" s="10"/>
      <c r="E240" s="12"/>
      <c r="F240" s="12"/>
      <c r="G240" s="12"/>
      <c r="H240" s="12"/>
      <c r="I240" s="12"/>
      <c r="J240" s="13">
        <f t="shared" si="3"/>
        <v>0</v>
      </c>
    </row>
    <row r="241" spans="1:10" ht="12.75">
      <c r="A241" s="40"/>
      <c r="B241" s="41"/>
      <c r="C241" s="9"/>
      <c r="D241" s="10"/>
      <c r="E241" s="12"/>
      <c r="F241" s="12"/>
      <c r="G241" s="12"/>
      <c r="H241" s="12"/>
      <c r="I241" s="12"/>
      <c r="J241" s="13">
        <f t="shared" si="3"/>
        <v>0</v>
      </c>
    </row>
    <row r="242" spans="1:10" ht="12.75">
      <c r="A242" s="40"/>
      <c r="B242" s="41"/>
      <c r="C242" s="9"/>
      <c r="D242" s="10"/>
      <c r="E242" s="12"/>
      <c r="F242" s="12"/>
      <c r="G242" s="12"/>
      <c r="H242" s="12"/>
      <c r="I242" s="12"/>
      <c r="J242" s="13">
        <f t="shared" si="3"/>
        <v>0</v>
      </c>
    </row>
    <row r="243" spans="1:10" ht="12.75">
      <c r="A243" s="40"/>
      <c r="B243" s="41"/>
      <c r="C243" s="9"/>
      <c r="D243" s="10"/>
      <c r="E243" s="12"/>
      <c r="F243" s="12"/>
      <c r="G243" s="12"/>
      <c r="H243" s="12"/>
      <c r="I243" s="12"/>
      <c r="J243" s="13">
        <f t="shared" si="3"/>
        <v>0</v>
      </c>
    </row>
    <row r="244" spans="1:10" ht="12.75">
      <c r="A244" s="40"/>
      <c r="B244" s="41"/>
      <c r="C244" s="9"/>
      <c r="D244" s="10"/>
      <c r="E244" s="12"/>
      <c r="F244" s="12"/>
      <c r="G244" s="12"/>
      <c r="H244" s="12"/>
      <c r="I244" s="12"/>
      <c r="J244" s="13">
        <f t="shared" si="3"/>
        <v>0</v>
      </c>
    </row>
    <row r="245" spans="1:10" ht="12.75">
      <c r="A245" s="40"/>
      <c r="B245" s="41"/>
      <c r="C245" s="9"/>
      <c r="D245" s="10"/>
      <c r="E245" s="12"/>
      <c r="F245" s="12"/>
      <c r="G245" s="12"/>
      <c r="H245" s="12"/>
      <c r="I245" s="12"/>
      <c r="J245" s="13">
        <f t="shared" si="3"/>
        <v>0</v>
      </c>
    </row>
    <row r="246" spans="1:10" ht="12.75">
      <c r="A246" s="40"/>
      <c r="B246" s="41"/>
      <c r="C246" s="9"/>
      <c r="D246" s="10"/>
      <c r="E246" s="12"/>
      <c r="F246" s="12"/>
      <c r="G246" s="12"/>
      <c r="H246" s="12"/>
      <c r="I246" s="12"/>
      <c r="J246" s="13">
        <f t="shared" si="3"/>
        <v>0</v>
      </c>
    </row>
    <row r="247" spans="1:10" ht="12.75">
      <c r="A247" s="40"/>
      <c r="B247" s="41"/>
      <c r="C247" s="9"/>
      <c r="D247" s="10"/>
      <c r="E247" s="12"/>
      <c r="F247" s="12"/>
      <c r="G247" s="12"/>
      <c r="H247" s="12"/>
      <c r="I247" s="12"/>
      <c r="J247" s="13">
        <f t="shared" si="3"/>
        <v>0</v>
      </c>
    </row>
    <row r="248" spans="1:10" ht="12.75">
      <c r="A248" s="40"/>
      <c r="B248" s="41"/>
      <c r="C248" s="9"/>
      <c r="D248" s="10"/>
      <c r="E248" s="12"/>
      <c r="F248" s="12"/>
      <c r="G248" s="12"/>
      <c r="H248" s="12"/>
      <c r="I248" s="12"/>
      <c r="J248" s="13">
        <f t="shared" si="3"/>
        <v>0</v>
      </c>
    </row>
    <row r="249" spans="1:10" ht="12.75">
      <c r="A249" s="40"/>
      <c r="B249" s="41"/>
      <c r="C249" s="9"/>
      <c r="D249" s="10"/>
      <c r="E249" s="12"/>
      <c r="F249" s="12"/>
      <c r="G249" s="12"/>
      <c r="H249" s="12"/>
      <c r="I249" s="12"/>
      <c r="J249" s="13">
        <f t="shared" si="3"/>
        <v>0</v>
      </c>
    </row>
    <row r="250" spans="1:10" ht="12.75">
      <c r="A250" s="40"/>
      <c r="B250" s="41"/>
      <c r="C250" s="9"/>
      <c r="D250" s="10"/>
      <c r="E250" s="12"/>
      <c r="F250" s="12"/>
      <c r="G250" s="12"/>
      <c r="H250" s="12"/>
      <c r="I250" s="12"/>
      <c r="J250" s="13">
        <f t="shared" si="3"/>
        <v>0</v>
      </c>
    </row>
    <row r="251" spans="1:10" ht="12.75">
      <c r="A251" s="40"/>
      <c r="B251" s="41"/>
      <c r="C251" s="9"/>
      <c r="D251" s="10"/>
      <c r="E251" s="12"/>
      <c r="F251" s="12"/>
      <c r="G251" s="12"/>
      <c r="H251" s="12"/>
      <c r="I251" s="12"/>
      <c r="J251" s="13">
        <f t="shared" si="3"/>
        <v>0</v>
      </c>
    </row>
    <row r="252" spans="1:10" ht="12.75">
      <c r="A252" s="40"/>
      <c r="B252" s="41"/>
      <c r="C252" s="9"/>
      <c r="D252" s="10"/>
      <c r="E252" s="12"/>
      <c r="F252" s="12"/>
      <c r="G252" s="12"/>
      <c r="H252" s="12"/>
      <c r="I252" s="12"/>
      <c r="J252" s="13">
        <f t="shared" si="3"/>
        <v>0</v>
      </c>
    </row>
    <row r="253" spans="1:10" ht="12.75">
      <c r="A253" s="40"/>
      <c r="B253" s="41"/>
      <c r="C253" s="9"/>
      <c r="D253" s="10"/>
      <c r="E253" s="12"/>
      <c r="F253" s="12"/>
      <c r="G253" s="12"/>
      <c r="H253" s="12"/>
      <c r="I253" s="12"/>
      <c r="J253" s="13">
        <f t="shared" si="3"/>
        <v>0</v>
      </c>
    </row>
    <row r="254" spans="1:10" ht="12.75">
      <c r="A254" s="40"/>
      <c r="B254" s="41"/>
      <c r="C254" s="9"/>
      <c r="D254" s="10"/>
      <c r="E254" s="12"/>
      <c r="F254" s="12"/>
      <c r="G254" s="12"/>
      <c r="H254" s="12"/>
      <c r="I254" s="12"/>
      <c r="J254" s="13">
        <f t="shared" si="3"/>
        <v>0</v>
      </c>
    </row>
    <row r="255" spans="1:10" ht="12.75">
      <c r="A255" s="40"/>
      <c r="B255" s="41"/>
      <c r="C255" s="9"/>
      <c r="D255" s="10"/>
      <c r="E255" s="12"/>
      <c r="F255" s="12"/>
      <c r="G255" s="12"/>
      <c r="H255" s="12"/>
      <c r="I255" s="12"/>
      <c r="J255" s="13">
        <f t="shared" si="3"/>
        <v>0</v>
      </c>
    </row>
    <row r="256" spans="1:10" ht="12.75">
      <c r="A256" s="40"/>
      <c r="B256" s="41"/>
      <c r="C256" s="9"/>
      <c r="D256" s="10"/>
      <c r="E256" s="12"/>
      <c r="F256" s="12"/>
      <c r="G256" s="12"/>
      <c r="H256" s="12"/>
      <c r="I256" s="12"/>
      <c r="J256" s="13">
        <f t="shared" si="3"/>
        <v>0</v>
      </c>
    </row>
    <row r="257" spans="1:10" ht="12.75">
      <c r="A257" s="40"/>
      <c r="B257" s="41"/>
      <c r="C257" s="9"/>
      <c r="D257" s="10"/>
      <c r="E257" s="12"/>
      <c r="F257" s="12"/>
      <c r="G257" s="12"/>
      <c r="H257" s="12"/>
      <c r="I257" s="12"/>
      <c r="J257" s="13">
        <f t="shared" si="3"/>
        <v>0</v>
      </c>
    </row>
    <row r="258" spans="1:10" ht="12.75">
      <c r="A258" s="40"/>
      <c r="B258" s="41"/>
      <c r="C258" s="9"/>
      <c r="D258" s="10"/>
      <c r="E258" s="12"/>
      <c r="F258" s="12"/>
      <c r="G258" s="12"/>
      <c r="H258" s="12"/>
      <c r="I258" s="12"/>
      <c r="J258" s="13">
        <f t="shared" ref="J258:J321" si="4">SUM(E258:I258)</f>
        <v>0</v>
      </c>
    </row>
    <row r="259" spans="1:10" ht="12.75">
      <c r="A259" s="40"/>
      <c r="B259" s="41"/>
      <c r="C259" s="9"/>
      <c r="D259" s="10"/>
      <c r="E259" s="12"/>
      <c r="F259" s="12"/>
      <c r="G259" s="12"/>
      <c r="H259" s="12"/>
      <c r="I259" s="12"/>
      <c r="J259" s="13">
        <f t="shared" si="4"/>
        <v>0</v>
      </c>
    </row>
    <row r="260" spans="1:10" ht="12.75">
      <c r="A260" s="40"/>
      <c r="B260" s="41"/>
      <c r="C260" s="9"/>
      <c r="D260" s="10"/>
      <c r="E260" s="12"/>
      <c r="F260" s="12"/>
      <c r="G260" s="12"/>
      <c r="H260" s="12"/>
      <c r="I260" s="12"/>
      <c r="J260" s="13">
        <f t="shared" si="4"/>
        <v>0</v>
      </c>
    </row>
    <row r="261" spans="1:10" ht="12.75">
      <c r="A261" s="40"/>
      <c r="B261" s="41"/>
      <c r="C261" s="9"/>
      <c r="D261" s="10"/>
      <c r="E261" s="12"/>
      <c r="F261" s="12"/>
      <c r="G261" s="12"/>
      <c r="H261" s="12"/>
      <c r="I261" s="12"/>
      <c r="J261" s="13">
        <f t="shared" si="4"/>
        <v>0</v>
      </c>
    </row>
    <row r="262" spans="1:10" ht="12.75">
      <c r="A262" s="40"/>
      <c r="B262" s="41"/>
      <c r="C262" s="9"/>
      <c r="D262" s="10"/>
      <c r="E262" s="12"/>
      <c r="F262" s="12"/>
      <c r="G262" s="12"/>
      <c r="H262" s="12"/>
      <c r="I262" s="12"/>
      <c r="J262" s="13">
        <f t="shared" si="4"/>
        <v>0</v>
      </c>
    </row>
    <row r="263" spans="1:10" ht="12.75">
      <c r="A263" s="40"/>
      <c r="B263" s="41"/>
      <c r="C263" s="9"/>
      <c r="D263" s="10"/>
      <c r="E263" s="12"/>
      <c r="F263" s="12"/>
      <c r="G263" s="12"/>
      <c r="H263" s="12"/>
      <c r="I263" s="12"/>
      <c r="J263" s="13">
        <f t="shared" si="4"/>
        <v>0</v>
      </c>
    </row>
    <row r="264" spans="1:10" ht="12.75">
      <c r="A264" s="40"/>
      <c r="B264" s="41"/>
      <c r="C264" s="9"/>
      <c r="D264" s="10"/>
      <c r="E264" s="12"/>
      <c r="F264" s="12"/>
      <c r="G264" s="12"/>
      <c r="H264" s="12"/>
      <c r="I264" s="12"/>
      <c r="J264" s="13">
        <f t="shared" si="4"/>
        <v>0</v>
      </c>
    </row>
    <row r="265" spans="1:10" ht="12.75">
      <c r="A265" s="40"/>
      <c r="B265" s="41"/>
      <c r="C265" s="9"/>
      <c r="D265" s="10"/>
      <c r="E265" s="12"/>
      <c r="F265" s="12"/>
      <c r="G265" s="12"/>
      <c r="H265" s="12"/>
      <c r="I265" s="12"/>
      <c r="J265" s="13">
        <f t="shared" si="4"/>
        <v>0</v>
      </c>
    </row>
    <row r="266" spans="1:10" ht="12.75">
      <c r="A266" s="40"/>
      <c r="B266" s="41"/>
      <c r="C266" s="9"/>
      <c r="D266" s="10"/>
      <c r="E266" s="12"/>
      <c r="F266" s="12"/>
      <c r="G266" s="12"/>
      <c r="H266" s="12"/>
      <c r="I266" s="12"/>
      <c r="J266" s="13">
        <f t="shared" si="4"/>
        <v>0</v>
      </c>
    </row>
    <row r="267" spans="1:10" ht="12.75">
      <c r="A267" s="40"/>
      <c r="B267" s="41"/>
      <c r="C267" s="9"/>
      <c r="D267" s="10"/>
      <c r="E267" s="12"/>
      <c r="F267" s="12"/>
      <c r="G267" s="12"/>
      <c r="H267" s="12"/>
      <c r="I267" s="12"/>
      <c r="J267" s="13">
        <f t="shared" si="4"/>
        <v>0</v>
      </c>
    </row>
    <row r="268" spans="1:10" ht="12.75">
      <c r="A268" s="40"/>
      <c r="B268" s="41"/>
      <c r="C268" s="9"/>
      <c r="D268" s="10"/>
      <c r="E268" s="12"/>
      <c r="F268" s="12"/>
      <c r="G268" s="12"/>
      <c r="H268" s="12"/>
      <c r="I268" s="12"/>
      <c r="J268" s="13">
        <f t="shared" si="4"/>
        <v>0</v>
      </c>
    </row>
    <row r="269" spans="1:10" ht="12.75">
      <c r="A269" s="40"/>
      <c r="B269" s="41"/>
      <c r="C269" s="9"/>
      <c r="D269" s="10"/>
      <c r="E269" s="12"/>
      <c r="F269" s="12"/>
      <c r="G269" s="12"/>
      <c r="H269" s="12"/>
      <c r="I269" s="12"/>
      <c r="J269" s="13">
        <f t="shared" si="4"/>
        <v>0</v>
      </c>
    </row>
    <row r="270" spans="1:10" ht="12.75">
      <c r="A270" s="40"/>
      <c r="B270" s="41"/>
      <c r="C270" s="9"/>
      <c r="D270" s="10"/>
      <c r="E270" s="12"/>
      <c r="F270" s="12"/>
      <c r="G270" s="12"/>
      <c r="H270" s="12"/>
      <c r="I270" s="12"/>
      <c r="J270" s="13">
        <f t="shared" si="4"/>
        <v>0</v>
      </c>
    </row>
    <row r="271" spans="1:10" ht="12.75">
      <c r="A271" s="40"/>
      <c r="B271" s="41"/>
      <c r="C271" s="9"/>
      <c r="D271" s="10"/>
      <c r="E271" s="12"/>
      <c r="F271" s="12"/>
      <c r="G271" s="12"/>
      <c r="H271" s="12"/>
      <c r="I271" s="12"/>
      <c r="J271" s="13">
        <f t="shared" si="4"/>
        <v>0</v>
      </c>
    </row>
    <row r="272" spans="1:10" ht="12.75">
      <c r="A272" s="40"/>
      <c r="B272" s="41"/>
      <c r="C272" s="9"/>
      <c r="D272" s="10"/>
      <c r="E272" s="12"/>
      <c r="F272" s="12"/>
      <c r="G272" s="12"/>
      <c r="H272" s="12"/>
      <c r="I272" s="12"/>
      <c r="J272" s="13">
        <f t="shared" si="4"/>
        <v>0</v>
      </c>
    </row>
    <row r="273" spans="1:10" ht="12.75">
      <c r="A273" s="40"/>
      <c r="B273" s="41"/>
      <c r="C273" s="9"/>
      <c r="D273" s="10"/>
      <c r="E273" s="12"/>
      <c r="F273" s="12"/>
      <c r="G273" s="12"/>
      <c r="H273" s="12"/>
      <c r="I273" s="12"/>
      <c r="J273" s="13">
        <f t="shared" si="4"/>
        <v>0</v>
      </c>
    </row>
    <row r="274" spans="1:10" ht="12.75">
      <c r="A274" s="40"/>
      <c r="B274" s="41"/>
      <c r="C274" s="9"/>
      <c r="D274" s="10"/>
      <c r="E274" s="12"/>
      <c r="F274" s="12"/>
      <c r="G274" s="12"/>
      <c r="H274" s="12"/>
      <c r="I274" s="12"/>
      <c r="J274" s="13">
        <f t="shared" si="4"/>
        <v>0</v>
      </c>
    </row>
    <row r="275" spans="1:10" ht="12.75">
      <c r="A275" s="40"/>
      <c r="B275" s="41"/>
      <c r="C275" s="9"/>
      <c r="D275" s="10"/>
      <c r="E275" s="12"/>
      <c r="F275" s="12"/>
      <c r="G275" s="12"/>
      <c r="H275" s="12"/>
      <c r="I275" s="12"/>
      <c r="J275" s="13">
        <f t="shared" si="4"/>
        <v>0</v>
      </c>
    </row>
    <row r="276" spans="1:10" ht="12.75">
      <c r="A276" s="40"/>
      <c r="B276" s="41"/>
      <c r="C276" s="9"/>
      <c r="D276" s="10"/>
      <c r="E276" s="12"/>
      <c r="F276" s="12"/>
      <c r="G276" s="12"/>
      <c r="H276" s="12"/>
      <c r="I276" s="12"/>
      <c r="J276" s="13">
        <f t="shared" si="4"/>
        <v>0</v>
      </c>
    </row>
    <row r="277" spans="1:10" ht="12.75">
      <c r="A277" s="40"/>
      <c r="B277" s="41"/>
      <c r="C277" s="9"/>
      <c r="D277" s="10"/>
      <c r="E277" s="12"/>
      <c r="F277" s="12"/>
      <c r="G277" s="12"/>
      <c r="H277" s="12"/>
      <c r="I277" s="12"/>
      <c r="J277" s="13">
        <f t="shared" si="4"/>
        <v>0</v>
      </c>
    </row>
    <row r="278" spans="1:10" ht="12.75">
      <c r="A278" s="40"/>
      <c r="B278" s="41"/>
      <c r="C278" s="9"/>
      <c r="D278" s="10"/>
      <c r="E278" s="12"/>
      <c r="F278" s="12"/>
      <c r="G278" s="12"/>
      <c r="H278" s="12"/>
      <c r="I278" s="12"/>
      <c r="J278" s="13">
        <f t="shared" si="4"/>
        <v>0</v>
      </c>
    </row>
    <row r="279" spans="1:10" ht="12.75">
      <c r="A279" s="40"/>
      <c r="B279" s="41"/>
      <c r="C279" s="9"/>
      <c r="D279" s="10"/>
      <c r="E279" s="12"/>
      <c r="F279" s="12"/>
      <c r="G279" s="12"/>
      <c r="H279" s="12"/>
      <c r="I279" s="12"/>
      <c r="J279" s="13">
        <f t="shared" si="4"/>
        <v>0</v>
      </c>
    </row>
    <row r="280" spans="1:10" ht="12.75">
      <c r="A280" s="40"/>
      <c r="B280" s="41"/>
      <c r="C280" s="9"/>
      <c r="D280" s="10"/>
      <c r="E280" s="12"/>
      <c r="F280" s="12"/>
      <c r="G280" s="12"/>
      <c r="H280" s="12"/>
      <c r="I280" s="12"/>
      <c r="J280" s="13">
        <f t="shared" si="4"/>
        <v>0</v>
      </c>
    </row>
    <row r="281" spans="1:10" ht="12.75">
      <c r="A281" s="40"/>
      <c r="B281" s="41"/>
      <c r="C281" s="9"/>
      <c r="D281" s="10"/>
      <c r="E281" s="12"/>
      <c r="F281" s="12"/>
      <c r="G281" s="12"/>
      <c r="H281" s="12"/>
      <c r="I281" s="12"/>
      <c r="J281" s="13">
        <f t="shared" si="4"/>
        <v>0</v>
      </c>
    </row>
    <row r="282" spans="1:10" ht="12.75">
      <c r="A282" s="40"/>
      <c r="B282" s="41"/>
      <c r="C282" s="9"/>
      <c r="D282" s="10"/>
      <c r="E282" s="12"/>
      <c r="F282" s="12"/>
      <c r="G282" s="12"/>
      <c r="H282" s="12"/>
      <c r="I282" s="12"/>
      <c r="J282" s="13">
        <f t="shared" si="4"/>
        <v>0</v>
      </c>
    </row>
    <row r="283" spans="1:10" ht="12.75">
      <c r="A283" s="40"/>
      <c r="B283" s="41"/>
      <c r="C283" s="9"/>
      <c r="D283" s="10"/>
      <c r="E283" s="12"/>
      <c r="F283" s="12"/>
      <c r="G283" s="12"/>
      <c r="H283" s="12"/>
      <c r="I283" s="12"/>
      <c r="J283" s="13">
        <f t="shared" si="4"/>
        <v>0</v>
      </c>
    </row>
    <row r="284" spans="1:10" ht="12.75">
      <c r="A284" s="40"/>
      <c r="B284" s="41"/>
      <c r="C284" s="9"/>
      <c r="D284" s="10"/>
      <c r="E284" s="12"/>
      <c r="F284" s="12"/>
      <c r="G284" s="12"/>
      <c r="H284" s="12"/>
      <c r="I284" s="12"/>
      <c r="J284" s="13">
        <f t="shared" si="4"/>
        <v>0</v>
      </c>
    </row>
    <row r="285" spans="1:10" ht="12.75">
      <c r="A285" s="40"/>
      <c r="B285" s="41"/>
      <c r="C285" s="9"/>
      <c r="D285" s="10"/>
      <c r="E285" s="12"/>
      <c r="F285" s="12"/>
      <c r="G285" s="12"/>
      <c r="H285" s="12"/>
      <c r="I285" s="12"/>
      <c r="J285" s="13">
        <f t="shared" si="4"/>
        <v>0</v>
      </c>
    </row>
    <row r="286" spans="1:10" ht="12.75">
      <c r="A286" s="40"/>
      <c r="B286" s="41"/>
      <c r="C286" s="9"/>
      <c r="D286" s="10"/>
      <c r="E286" s="12"/>
      <c r="F286" s="12"/>
      <c r="G286" s="12"/>
      <c r="H286" s="12"/>
      <c r="I286" s="12"/>
      <c r="J286" s="13">
        <f t="shared" si="4"/>
        <v>0</v>
      </c>
    </row>
    <row r="287" spans="1:10" ht="12.75">
      <c r="A287" s="40"/>
      <c r="B287" s="41"/>
      <c r="C287" s="9"/>
      <c r="D287" s="10"/>
      <c r="E287" s="12"/>
      <c r="F287" s="12"/>
      <c r="G287" s="12"/>
      <c r="H287" s="12"/>
      <c r="I287" s="12"/>
      <c r="J287" s="13">
        <f t="shared" si="4"/>
        <v>0</v>
      </c>
    </row>
    <row r="288" spans="1:10" ht="12.75">
      <c r="A288" s="40"/>
      <c r="B288" s="41"/>
      <c r="C288" s="9"/>
      <c r="D288" s="10"/>
      <c r="E288" s="12"/>
      <c r="F288" s="12"/>
      <c r="G288" s="12"/>
      <c r="H288" s="12"/>
      <c r="I288" s="12"/>
      <c r="J288" s="13">
        <f t="shared" si="4"/>
        <v>0</v>
      </c>
    </row>
    <row r="289" spans="1:10" ht="12.75">
      <c r="A289" s="40"/>
      <c r="B289" s="41"/>
      <c r="C289" s="9"/>
      <c r="D289" s="10"/>
      <c r="E289" s="12"/>
      <c r="F289" s="12"/>
      <c r="G289" s="12"/>
      <c r="H289" s="12"/>
      <c r="I289" s="12"/>
      <c r="J289" s="13">
        <f t="shared" si="4"/>
        <v>0</v>
      </c>
    </row>
    <row r="290" spans="1:10" ht="12.75">
      <c r="A290" s="40"/>
      <c r="B290" s="41"/>
      <c r="C290" s="9"/>
      <c r="D290" s="10"/>
      <c r="E290" s="12"/>
      <c r="F290" s="12"/>
      <c r="G290" s="12"/>
      <c r="H290" s="12"/>
      <c r="I290" s="12"/>
      <c r="J290" s="13">
        <f t="shared" si="4"/>
        <v>0</v>
      </c>
    </row>
    <row r="291" spans="1:10" ht="12.75">
      <c r="A291" s="40"/>
      <c r="B291" s="41"/>
      <c r="C291" s="9"/>
      <c r="D291" s="10"/>
      <c r="E291" s="12"/>
      <c r="F291" s="12"/>
      <c r="G291" s="12"/>
      <c r="H291" s="12"/>
      <c r="I291" s="12"/>
      <c r="J291" s="13">
        <f t="shared" si="4"/>
        <v>0</v>
      </c>
    </row>
    <row r="292" spans="1:10" ht="12.75">
      <c r="A292" s="40"/>
      <c r="B292" s="41"/>
      <c r="C292" s="9"/>
      <c r="D292" s="10"/>
      <c r="E292" s="12"/>
      <c r="F292" s="12"/>
      <c r="G292" s="12"/>
      <c r="H292" s="12"/>
      <c r="I292" s="12"/>
      <c r="J292" s="13">
        <f t="shared" si="4"/>
        <v>0</v>
      </c>
    </row>
    <row r="293" spans="1:10" ht="12.75">
      <c r="A293" s="40"/>
      <c r="B293" s="41"/>
      <c r="C293" s="9"/>
      <c r="D293" s="10"/>
      <c r="E293" s="12"/>
      <c r="F293" s="12"/>
      <c r="G293" s="12"/>
      <c r="H293" s="12"/>
      <c r="I293" s="12"/>
      <c r="J293" s="13">
        <f t="shared" si="4"/>
        <v>0</v>
      </c>
    </row>
    <row r="294" spans="1:10" ht="12.75">
      <c r="A294" s="40"/>
      <c r="B294" s="41"/>
      <c r="C294" s="9"/>
      <c r="D294" s="10"/>
      <c r="E294" s="12"/>
      <c r="F294" s="12"/>
      <c r="G294" s="12"/>
      <c r="H294" s="12"/>
      <c r="I294" s="12"/>
      <c r="J294" s="13">
        <f t="shared" si="4"/>
        <v>0</v>
      </c>
    </row>
    <row r="295" spans="1:10" ht="12.75">
      <c r="A295" s="40"/>
      <c r="B295" s="41"/>
      <c r="C295" s="9"/>
      <c r="D295" s="10"/>
      <c r="E295" s="12"/>
      <c r="F295" s="12"/>
      <c r="G295" s="12"/>
      <c r="H295" s="12"/>
      <c r="I295" s="12"/>
      <c r="J295" s="13">
        <f t="shared" si="4"/>
        <v>0</v>
      </c>
    </row>
    <row r="296" spans="1:10" ht="12.75">
      <c r="A296" s="40"/>
      <c r="B296" s="41"/>
      <c r="C296" s="9"/>
      <c r="D296" s="10"/>
      <c r="E296" s="12"/>
      <c r="F296" s="12"/>
      <c r="G296" s="12"/>
      <c r="H296" s="12"/>
      <c r="I296" s="12"/>
      <c r="J296" s="13">
        <f t="shared" si="4"/>
        <v>0</v>
      </c>
    </row>
    <row r="297" spans="1:10" ht="12.75">
      <c r="A297" s="40"/>
      <c r="B297" s="41"/>
      <c r="C297" s="9"/>
      <c r="D297" s="10"/>
      <c r="E297" s="12"/>
      <c r="F297" s="12"/>
      <c r="G297" s="12"/>
      <c r="H297" s="12"/>
      <c r="I297" s="12"/>
      <c r="J297" s="13">
        <f t="shared" si="4"/>
        <v>0</v>
      </c>
    </row>
    <row r="298" spans="1:10" ht="12.75">
      <c r="A298" s="40"/>
      <c r="B298" s="41"/>
      <c r="C298" s="9"/>
      <c r="D298" s="10"/>
      <c r="E298" s="12"/>
      <c r="F298" s="12"/>
      <c r="G298" s="12"/>
      <c r="H298" s="12"/>
      <c r="I298" s="12"/>
      <c r="J298" s="13">
        <f t="shared" si="4"/>
        <v>0</v>
      </c>
    </row>
    <row r="299" spans="1:10" ht="12.75">
      <c r="A299" s="40"/>
      <c r="B299" s="41"/>
      <c r="C299" s="9"/>
      <c r="D299" s="10"/>
      <c r="E299" s="12"/>
      <c r="F299" s="12"/>
      <c r="G299" s="12"/>
      <c r="H299" s="12"/>
      <c r="I299" s="12"/>
      <c r="J299" s="13">
        <f t="shared" si="4"/>
        <v>0</v>
      </c>
    </row>
    <row r="300" spans="1:10" ht="12.75">
      <c r="A300" s="40"/>
      <c r="B300" s="41"/>
      <c r="C300" s="9"/>
      <c r="D300" s="10"/>
      <c r="E300" s="12"/>
      <c r="F300" s="12"/>
      <c r="G300" s="12"/>
      <c r="H300" s="12"/>
      <c r="I300" s="12"/>
      <c r="J300" s="13">
        <f t="shared" si="4"/>
        <v>0</v>
      </c>
    </row>
    <row r="301" spans="1:10" ht="12.75">
      <c r="A301" s="40"/>
      <c r="B301" s="41"/>
      <c r="C301" s="9"/>
      <c r="D301" s="10"/>
      <c r="E301" s="12"/>
      <c r="F301" s="12"/>
      <c r="G301" s="12"/>
      <c r="H301" s="12"/>
      <c r="I301" s="12"/>
      <c r="J301" s="13">
        <f t="shared" si="4"/>
        <v>0</v>
      </c>
    </row>
    <row r="302" spans="1:10" ht="12.75">
      <c r="A302" s="40"/>
      <c r="B302" s="41"/>
      <c r="C302" s="9"/>
      <c r="D302" s="10"/>
      <c r="E302" s="12"/>
      <c r="F302" s="12"/>
      <c r="G302" s="12"/>
      <c r="H302" s="12"/>
      <c r="I302" s="12"/>
      <c r="J302" s="13">
        <f t="shared" si="4"/>
        <v>0</v>
      </c>
    </row>
    <row r="303" spans="1:10" ht="12.75">
      <c r="A303" s="40"/>
      <c r="B303" s="41"/>
      <c r="C303" s="9"/>
      <c r="D303" s="10"/>
      <c r="E303" s="12"/>
      <c r="F303" s="12"/>
      <c r="G303" s="12"/>
      <c r="H303" s="12"/>
      <c r="I303" s="12"/>
      <c r="J303" s="13">
        <f t="shared" si="4"/>
        <v>0</v>
      </c>
    </row>
    <row r="304" spans="1:10" ht="12.75">
      <c r="A304" s="40"/>
      <c r="B304" s="41"/>
      <c r="C304" s="9"/>
      <c r="D304" s="10"/>
      <c r="E304" s="12"/>
      <c r="F304" s="12"/>
      <c r="G304" s="12"/>
      <c r="H304" s="12"/>
      <c r="I304" s="12"/>
      <c r="J304" s="13">
        <f t="shared" si="4"/>
        <v>0</v>
      </c>
    </row>
    <row r="305" spans="1:10" ht="12.75">
      <c r="A305" s="40"/>
      <c r="B305" s="41"/>
      <c r="C305" s="9"/>
      <c r="D305" s="10"/>
      <c r="E305" s="12"/>
      <c r="F305" s="12"/>
      <c r="G305" s="12"/>
      <c r="H305" s="12"/>
      <c r="I305" s="12"/>
      <c r="J305" s="13">
        <f t="shared" si="4"/>
        <v>0</v>
      </c>
    </row>
    <row r="306" spans="1:10" ht="12.75">
      <c r="A306" s="40"/>
      <c r="B306" s="41"/>
      <c r="C306" s="9"/>
      <c r="D306" s="10"/>
      <c r="E306" s="12"/>
      <c r="F306" s="12"/>
      <c r="G306" s="12"/>
      <c r="H306" s="12"/>
      <c r="I306" s="12"/>
      <c r="J306" s="13">
        <f t="shared" si="4"/>
        <v>0</v>
      </c>
    </row>
    <row r="307" spans="1:10" ht="12.75">
      <c r="A307" s="40"/>
      <c r="B307" s="41"/>
      <c r="C307" s="9"/>
      <c r="D307" s="10"/>
      <c r="E307" s="12"/>
      <c r="F307" s="12"/>
      <c r="G307" s="12"/>
      <c r="H307" s="12"/>
      <c r="I307" s="12"/>
      <c r="J307" s="13">
        <f t="shared" si="4"/>
        <v>0</v>
      </c>
    </row>
    <row r="308" spans="1:10" ht="12.75">
      <c r="A308" s="40"/>
      <c r="B308" s="41"/>
      <c r="C308" s="9"/>
      <c r="D308" s="10"/>
      <c r="E308" s="12"/>
      <c r="F308" s="12"/>
      <c r="G308" s="12"/>
      <c r="H308" s="12"/>
      <c r="I308" s="12"/>
      <c r="J308" s="13">
        <f t="shared" si="4"/>
        <v>0</v>
      </c>
    </row>
    <row r="309" spans="1:10" ht="12.75">
      <c r="A309" s="40"/>
      <c r="B309" s="41"/>
      <c r="C309" s="9"/>
      <c r="D309" s="10"/>
      <c r="E309" s="12"/>
      <c r="F309" s="12"/>
      <c r="G309" s="12"/>
      <c r="H309" s="12"/>
      <c r="I309" s="12"/>
      <c r="J309" s="13">
        <f t="shared" si="4"/>
        <v>0</v>
      </c>
    </row>
    <row r="310" spans="1:10" ht="12.75">
      <c r="A310" s="40"/>
      <c r="B310" s="41"/>
      <c r="C310" s="9"/>
      <c r="D310" s="10"/>
      <c r="E310" s="12"/>
      <c r="F310" s="12"/>
      <c r="G310" s="12"/>
      <c r="H310" s="12"/>
      <c r="I310" s="12"/>
      <c r="J310" s="13">
        <f t="shared" si="4"/>
        <v>0</v>
      </c>
    </row>
    <row r="311" spans="1:10" ht="12.75">
      <c r="A311" s="40"/>
      <c r="B311" s="41"/>
      <c r="C311" s="9"/>
      <c r="D311" s="10"/>
      <c r="E311" s="12"/>
      <c r="F311" s="12"/>
      <c r="G311" s="12"/>
      <c r="H311" s="12"/>
      <c r="I311" s="12"/>
      <c r="J311" s="13">
        <f t="shared" si="4"/>
        <v>0</v>
      </c>
    </row>
    <row r="312" spans="1:10" ht="12.75">
      <c r="A312" s="40"/>
      <c r="B312" s="41"/>
      <c r="C312" s="9"/>
      <c r="D312" s="10"/>
      <c r="E312" s="12"/>
      <c r="F312" s="12"/>
      <c r="G312" s="12"/>
      <c r="H312" s="12"/>
      <c r="I312" s="12"/>
      <c r="J312" s="13">
        <f t="shared" si="4"/>
        <v>0</v>
      </c>
    </row>
    <row r="313" spans="1:10" ht="12.75">
      <c r="A313" s="40"/>
      <c r="B313" s="41"/>
      <c r="C313" s="9"/>
      <c r="D313" s="10"/>
      <c r="E313" s="12"/>
      <c r="F313" s="12"/>
      <c r="G313" s="12"/>
      <c r="H313" s="12"/>
      <c r="I313" s="12"/>
      <c r="J313" s="13">
        <f t="shared" si="4"/>
        <v>0</v>
      </c>
    </row>
    <row r="314" spans="1:10" ht="12.75">
      <c r="A314" s="40"/>
      <c r="B314" s="41"/>
      <c r="C314" s="9"/>
      <c r="D314" s="10"/>
      <c r="E314" s="12"/>
      <c r="F314" s="12"/>
      <c r="G314" s="12"/>
      <c r="H314" s="12"/>
      <c r="I314" s="12"/>
      <c r="J314" s="13">
        <f t="shared" si="4"/>
        <v>0</v>
      </c>
    </row>
    <row r="315" spans="1:10" ht="12.75">
      <c r="A315" s="40"/>
      <c r="B315" s="41"/>
      <c r="C315" s="9"/>
      <c r="D315" s="10"/>
      <c r="E315" s="12"/>
      <c r="F315" s="12"/>
      <c r="G315" s="12"/>
      <c r="H315" s="12"/>
      <c r="I315" s="12"/>
      <c r="J315" s="13">
        <f t="shared" si="4"/>
        <v>0</v>
      </c>
    </row>
    <row r="316" spans="1:10" ht="12.75">
      <c r="A316" s="40"/>
      <c r="B316" s="41"/>
      <c r="C316" s="9"/>
      <c r="D316" s="10"/>
      <c r="E316" s="12"/>
      <c r="F316" s="12"/>
      <c r="G316" s="12"/>
      <c r="H316" s="12"/>
      <c r="I316" s="12"/>
      <c r="J316" s="13">
        <f t="shared" si="4"/>
        <v>0</v>
      </c>
    </row>
    <row r="317" spans="1:10" ht="12.75">
      <c r="A317" s="40"/>
      <c r="B317" s="41"/>
      <c r="C317" s="9"/>
      <c r="D317" s="10"/>
      <c r="E317" s="12"/>
      <c r="F317" s="12"/>
      <c r="G317" s="12"/>
      <c r="H317" s="12"/>
      <c r="I317" s="12"/>
      <c r="J317" s="13">
        <f t="shared" si="4"/>
        <v>0</v>
      </c>
    </row>
    <row r="318" spans="1:10" ht="12.75">
      <c r="A318" s="40"/>
      <c r="B318" s="41"/>
      <c r="C318" s="9"/>
      <c r="D318" s="10"/>
      <c r="E318" s="12"/>
      <c r="F318" s="12"/>
      <c r="G318" s="12"/>
      <c r="H318" s="12"/>
      <c r="I318" s="12"/>
      <c r="J318" s="13">
        <f t="shared" si="4"/>
        <v>0</v>
      </c>
    </row>
    <row r="319" spans="1:10" ht="12.75">
      <c r="A319" s="40"/>
      <c r="B319" s="41"/>
      <c r="C319" s="9"/>
      <c r="D319" s="10"/>
      <c r="E319" s="12"/>
      <c r="F319" s="12"/>
      <c r="G319" s="12"/>
      <c r="H319" s="12"/>
      <c r="I319" s="12"/>
      <c r="J319" s="13">
        <f t="shared" si="4"/>
        <v>0</v>
      </c>
    </row>
    <row r="320" spans="1:10" ht="12.75">
      <c r="A320" s="40"/>
      <c r="B320" s="41"/>
      <c r="C320" s="9"/>
      <c r="D320" s="10"/>
      <c r="E320" s="12"/>
      <c r="F320" s="12"/>
      <c r="G320" s="12"/>
      <c r="H320" s="12"/>
      <c r="I320" s="12"/>
      <c r="J320" s="13">
        <f t="shared" si="4"/>
        <v>0</v>
      </c>
    </row>
    <row r="321" spans="1:10" ht="12.75">
      <c r="A321" s="40"/>
      <c r="B321" s="41"/>
      <c r="C321" s="9"/>
      <c r="D321" s="10"/>
      <c r="E321" s="12"/>
      <c r="F321" s="12"/>
      <c r="G321" s="12"/>
      <c r="H321" s="12"/>
      <c r="I321" s="12"/>
      <c r="J321" s="13">
        <f t="shared" si="4"/>
        <v>0</v>
      </c>
    </row>
    <row r="322" spans="1:10" ht="12.75">
      <c r="A322" s="40"/>
      <c r="B322" s="41"/>
      <c r="C322" s="9"/>
      <c r="D322" s="10"/>
      <c r="E322" s="12"/>
      <c r="F322" s="12"/>
      <c r="G322" s="12"/>
      <c r="H322" s="12"/>
      <c r="I322" s="12"/>
      <c r="J322" s="13">
        <f t="shared" ref="J322:J380" si="5">SUM(E322:I322)</f>
        <v>0</v>
      </c>
    </row>
    <row r="323" spans="1:10" ht="12.75">
      <c r="A323" s="40"/>
      <c r="B323" s="41"/>
      <c r="C323" s="9"/>
      <c r="D323" s="10"/>
      <c r="E323" s="12"/>
      <c r="F323" s="12"/>
      <c r="G323" s="12"/>
      <c r="H323" s="12"/>
      <c r="I323" s="12"/>
      <c r="J323" s="13">
        <f t="shared" si="5"/>
        <v>0</v>
      </c>
    </row>
    <row r="324" spans="1:10" ht="12.75">
      <c r="A324" s="40"/>
      <c r="B324" s="41"/>
      <c r="C324" s="9"/>
      <c r="D324" s="10"/>
      <c r="E324" s="12"/>
      <c r="F324" s="12"/>
      <c r="G324" s="12"/>
      <c r="H324" s="12"/>
      <c r="I324" s="12"/>
      <c r="J324" s="13">
        <f t="shared" si="5"/>
        <v>0</v>
      </c>
    </row>
    <row r="325" spans="1:10" ht="12.75">
      <c r="A325" s="40"/>
      <c r="B325" s="41"/>
      <c r="C325" s="9"/>
      <c r="D325" s="10"/>
      <c r="E325" s="12"/>
      <c r="F325" s="12"/>
      <c r="G325" s="12"/>
      <c r="H325" s="12"/>
      <c r="I325" s="12"/>
      <c r="J325" s="13">
        <f t="shared" si="5"/>
        <v>0</v>
      </c>
    </row>
    <row r="326" spans="1:10" ht="12.75">
      <c r="A326" s="40"/>
      <c r="B326" s="41"/>
      <c r="C326" s="9"/>
      <c r="D326" s="10"/>
      <c r="E326" s="12"/>
      <c r="F326" s="12"/>
      <c r="G326" s="12"/>
      <c r="H326" s="12"/>
      <c r="I326" s="12"/>
      <c r="J326" s="13">
        <f t="shared" si="5"/>
        <v>0</v>
      </c>
    </row>
    <row r="327" spans="1:10" ht="12.75">
      <c r="A327" s="40"/>
      <c r="B327" s="41"/>
      <c r="C327" s="9"/>
      <c r="D327" s="10"/>
      <c r="E327" s="12"/>
      <c r="F327" s="12"/>
      <c r="G327" s="12"/>
      <c r="H327" s="12"/>
      <c r="I327" s="12"/>
      <c r="J327" s="13">
        <f t="shared" si="5"/>
        <v>0</v>
      </c>
    </row>
    <row r="328" spans="1:10" ht="12.75">
      <c r="A328" s="40"/>
      <c r="B328" s="41"/>
      <c r="C328" s="9"/>
      <c r="D328" s="10"/>
      <c r="E328" s="12"/>
      <c r="F328" s="12"/>
      <c r="G328" s="12"/>
      <c r="H328" s="12"/>
      <c r="I328" s="12"/>
      <c r="J328" s="13">
        <f t="shared" si="5"/>
        <v>0</v>
      </c>
    </row>
    <row r="329" spans="1:10" ht="12.75">
      <c r="A329" s="40"/>
      <c r="B329" s="41"/>
      <c r="C329" s="9"/>
      <c r="D329" s="10"/>
      <c r="E329" s="12"/>
      <c r="F329" s="12"/>
      <c r="G329" s="12"/>
      <c r="H329" s="12"/>
      <c r="I329" s="12"/>
      <c r="J329" s="13">
        <f t="shared" si="5"/>
        <v>0</v>
      </c>
    </row>
    <row r="330" spans="1:10" ht="12.75">
      <c r="A330" s="40"/>
      <c r="B330" s="41"/>
      <c r="C330" s="9"/>
      <c r="D330" s="10"/>
      <c r="E330" s="12"/>
      <c r="F330" s="12"/>
      <c r="G330" s="12"/>
      <c r="H330" s="12"/>
      <c r="I330" s="12"/>
      <c r="J330" s="13">
        <f t="shared" si="5"/>
        <v>0</v>
      </c>
    </row>
    <row r="331" spans="1:10" ht="12.75">
      <c r="A331" s="40"/>
      <c r="B331" s="41"/>
      <c r="C331" s="9"/>
      <c r="D331" s="10"/>
      <c r="E331" s="12"/>
      <c r="F331" s="12"/>
      <c r="G331" s="12"/>
      <c r="H331" s="12"/>
      <c r="I331" s="12"/>
      <c r="J331" s="13">
        <f t="shared" si="5"/>
        <v>0</v>
      </c>
    </row>
    <row r="332" spans="1:10" ht="12.75">
      <c r="A332" s="40"/>
      <c r="B332" s="41"/>
      <c r="C332" s="9"/>
      <c r="D332" s="10"/>
      <c r="E332" s="12"/>
      <c r="F332" s="12"/>
      <c r="G332" s="12"/>
      <c r="H332" s="12"/>
      <c r="I332" s="12"/>
      <c r="J332" s="13">
        <f t="shared" si="5"/>
        <v>0</v>
      </c>
    </row>
    <row r="333" spans="1:10" ht="12.75">
      <c r="A333" s="40"/>
      <c r="B333" s="41"/>
      <c r="C333" s="9"/>
      <c r="D333" s="10"/>
      <c r="E333" s="12"/>
      <c r="F333" s="12"/>
      <c r="G333" s="12"/>
      <c r="H333" s="12"/>
      <c r="I333" s="12"/>
      <c r="J333" s="13">
        <f t="shared" si="5"/>
        <v>0</v>
      </c>
    </row>
    <row r="334" spans="1:10" ht="12.75">
      <c r="A334" s="40"/>
      <c r="B334" s="41"/>
      <c r="C334" s="9"/>
      <c r="D334" s="10"/>
      <c r="E334" s="12"/>
      <c r="F334" s="12"/>
      <c r="G334" s="12"/>
      <c r="H334" s="12"/>
      <c r="I334" s="12"/>
      <c r="J334" s="13">
        <f t="shared" si="5"/>
        <v>0</v>
      </c>
    </row>
    <row r="335" spans="1:10" ht="12.75">
      <c r="A335" s="40"/>
      <c r="B335" s="41"/>
      <c r="C335" s="9"/>
      <c r="D335" s="10"/>
      <c r="E335" s="12"/>
      <c r="F335" s="12"/>
      <c r="G335" s="12"/>
      <c r="H335" s="12"/>
      <c r="I335" s="12"/>
      <c r="J335" s="13">
        <f t="shared" si="5"/>
        <v>0</v>
      </c>
    </row>
    <row r="336" spans="1:10" ht="12.75">
      <c r="A336" s="40"/>
      <c r="B336" s="41"/>
      <c r="C336" s="9"/>
      <c r="D336" s="10"/>
      <c r="E336" s="12"/>
      <c r="F336" s="12"/>
      <c r="G336" s="12"/>
      <c r="H336" s="12"/>
      <c r="I336" s="12"/>
      <c r="J336" s="13">
        <f t="shared" si="5"/>
        <v>0</v>
      </c>
    </row>
    <row r="337" spans="1:10" ht="12.75">
      <c r="A337" s="40"/>
      <c r="B337" s="41"/>
      <c r="C337" s="9"/>
      <c r="D337" s="10"/>
      <c r="E337" s="12"/>
      <c r="F337" s="12"/>
      <c r="G337" s="12"/>
      <c r="H337" s="12"/>
      <c r="I337" s="12"/>
      <c r="J337" s="13">
        <f t="shared" si="5"/>
        <v>0</v>
      </c>
    </row>
    <row r="338" spans="1:10" ht="12.75">
      <c r="A338" s="40"/>
      <c r="B338" s="41"/>
      <c r="C338" s="9"/>
      <c r="D338" s="10"/>
      <c r="E338" s="12"/>
      <c r="F338" s="12"/>
      <c r="G338" s="12"/>
      <c r="H338" s="12"/>
      <c r="I338" s="12"/>
      <c r="J338" s="13">
        <f t="shared" si="5"/>
        <v>0</v>
      </c>
    </row>
    <row r="339" spans="1:10" ht="12.75">
      <c r="A339" s="40"/>
      <c r="B339" s="41"/>
      <c r="C339" s="9"/>
      <c r="D339" s="10"/>
      <c r="E339" s="12"/>
      <c r="F339" s="12"/>
      <c r="G339" s="12"/>
      <c r="H339" s="12"/>
      <c r="I339" s="12"/>
      <c r="J339" s="13">
        <f t="shared" si="5"/>
        <v>0</v>
      </c>
    </row>
    <row r="340" spans="1:10" ht="12.75">
      <c r="A340" s="40"/>
      <c r="B340" s="41"/>
      <c r="C340" s="9"/>
      <c r="D340" s="10"/>
      <c r="E340" s="12"/>
      <c r="F340" s="12"/>
      <c r="G340" s="12"/>
      <c r="H340" s="12"/>
      <c r="I340" s="12"/>
      <c r="J340" s="13">
        <f t="shared" si="5"/>
        <v>0</v>
      </c>
    </row>
    <row r="341" spans="1:10" ht="12.75">
      <c r="A341" s="40"/>
      <c r="B341" s="41"/>
      <c r="C341" s="9"/>
      <c r="D341" s="10"/>
      <c r="E341" s="12"/>
      <c r="F341" s="12"/>
      <c r="G341" s="12"/>
      <c r="H341" s="12"/>
      <c r="I341" s="12"/>
      <c r="J341" s="13">
        <f t="shared" si="5"/>
        <v>0</v>
      </c>
    </row>
    <row r="342" spans="1:10" ht="12.75">
      <c r="A342" s="40"/>
      <c r="B342" s="41"/>
      <c r="C342" s="9"/>
      <c r="D342" s="10"/>
      <c r="E342" s="12"/>
      <c r="F342" s="12"/>
      <c r="G342" s="12"/>
      <c r="H342" s="12"/>
      <c r="I342" s="12"/>
      <c r="J342" s="13">
        <f t="shared" si="5"/>
        <v>0</v>
      </c>
    </row>
    <row r="343" spans="1:10" ht="12.75">
      <c r="A343" s="40"/>
      <c r="B343" s="41"/>
      <c r="C343" s="9"/>
      <c r="D343" s="10"/>
      <c r="E343" s="12"/>
      <c r="F343" s="12"/>
      <c r="G343" s="12"/>
      <c r="H343" s="12"/>
      <c r="I343" s="12"/>
      <c r="J343" s="13">
        <f t="shared" si="5"/>
        <v>0</v>
      </c>
    </row>
    <row r="344" spans="1:10" ht="12.75">
      <c r="A344" s="40"/>
      <c r="B344" s="41"/>
      <c r="C344" s="9"/>
      <c r="D344" s="10"/>
      <c r="E344" s="12"/>
      <c r="F344" s="12"/>
      <c r="G344" s="12"/>
      <c r="H344" s="12"/>
      <c r="I344" s="12"/>
      <c r="J344" s="13">
        <f t="shared" si="5"/>
        <v>0</v>
      </c>
    </row>
    <row r="345" spans="1:10" ht="12.75">
      <c r="A345" s="40"/>
      <c r="B345" s="41"/>
      <c r="C345" s="9"/>
      <c r="D345" s="10"/>
      <c r="E345" s="12"/>
      <c r="F345" s="12"/>
      <c r="G345" s="12"/>
      <c r="H345" s="12"/>
      <c r="I345" s="12"/>
      <c r="J345" s="13">
        <f t="shared" si="5"/>
        <v>0</v>
      </c>
    </row>
    <row r="346" spans="1:10" ht="12.75">
      <c r="A346" s="40"/>
      <c r="B346" s="41"/>
      <c r="C346" s="9"/>
      <c r="D346" s="10"/>
      <c r="E346" s="12"/>
      <c r="F346" s="12"/>
      <c r="G346" s="12"/>
      <c r="H346" s="12"/>
      <c r="I346" s="12"/>
      <c r="J346" s="13">
        <f t="shared" si="5"/>
        <v>0</v>
      </c>
    </row>
    <row r="347" spans="1:10" ht="12.75">
      <c r="A347" s="40"/>
      <c r="B347" s="41"/>
      <c r="C347" s="9"/>
      <c r="D347" s="10"/>
      <c r="E347" s="12"/>
      <c r="F347" s="12"/>
      <c r="G347" s="12"/>
      <c r="H347" s="12"/>
      <c r="I347" s="12"/>
      <c r="J347" s="13">
        <f t="shared" si="5"/>
        <v>0</v>
      </c>
    </row>
    <row r="348" spans="1:10" ht="12.75">
      <c r="A348" s="40"/>
      <c r="B348" s="41"/>
      <c r="C348" s="9"/>
      <c r="D348" s="10"/>
      <c r="E348" s="12"/>
      <c r="F348" s="12"/>
      <c r="G348" s="12"/>
      <c r="H348" s="12"/>
      <c r="I348" s="12"/>
      <c r="J348" s="13">
        <f t="shared" si="5"/>
        <v>0</v>
      </c>
    </row>
    <row r="349" spans="1:10" ht="12.75">
      <c r="A349" s="40"/>
      <c r="B349" s="41"/>
      <c r="C349" s="9"/>
      <c r="D349" s="10"/>
      <c r="E349" s="12"/>
      <c r="F349" s="12"/>
      <c r="G349" s="12"/>
      <c r="H349" s="12"/>
      <c r="I349" s="12"/>
      <c r="J349" s="13">
        <f t="shared" si="5"/>
        <v>0</v>
      </c>
    </row>
    <row r="350" spans="1:10" ht="12.75">
      <c r="A350" s="40"/>
      <c r="B350" s="41"/>
      <c r="C350" s="9"/>
      <c r="D350" s="10"/>
      <c r="E350" s="12"/>
      <c r="F350" s="12"/>
      <c r="G350" s="12"/>
      <c r="H350" s="12"/>
      <c r="I350" s="12"/>
      <c r="J350" s="13">
        <f t="shared" si="5"/>
        <v>0</v>
      </c>
    </row>
    <row r="351" spans="1:10" ht="12.75">
      <c r="A351" s="40"/>
      <c r="B351" s="41"/>
      <c r="C351" s="9"/>
      <c r="D351" s="10"/>
      <c r="E351" s="12"/>
      <c r="F351" s="12"/>
      <c r="G351" s="12"/>
      <c r="H351" s="12"/>
      <c r="I351" s="12"/>
      <c r="J351" s="13">
        <f t="shared" si="5"/>
        <v>0</v>
      </c>
    </row>
    <row r="352" spans="1:10" ht="12.75">
      <c r="A352" s="40"/>
      <c r="B352" s="41"/>
      <c r="C352" s="9"/>
      <c r="D352" s="10"/>
      <c r="E352" s="12"/>
      <c r="F352" s="12"/>
      <c r="G352" s="12"/>
      <c r="H352" s="12"/>
      <c r="I352" s="12"/>
      <c r="J352" s="13">
        <f t="shared" si="5"/>
        <v>0</v>
      </c>
    </row>
    <row r="353" spans="1:10" ht="12.75">
      <c r="A353" s="40"/>
      <c r="B353" s="41"/>
      <c r="C353" s="9"/>
      <c r="D353" s="10"/>
      <c r="E353" s="12"/>
      <c r="F353" s="12"/>
      <c r="G353" s="12"/>
      <c r="H353" s="12"/>
      <c r="I353" s="12"/>
      <c r="J353" s="13">
        <f t="shared" si="5"/>
        <v>0</v>
      </c>
    </row>
    <row r="354" spans="1:10" ht="12.75">
      <c r="A354" s="40"/>
      <c r="B354" s="41"/>
      <c r="C354" s="9"/>
      <c r="D354" s="10"/>
      <c r="E354" s="12"/>
      <c r="F354" s="12"/>
      <c r="G354" s="12"/>
      <c r="H354" s="12"/>
      <c r="I354" s="12"/>
      <c r="J354" s="13">
        <f t="shared" si="5"/>
        <v>0</v>
      </c>
    </row>
    <row r="355" spans="1:10" ht="12.75">
      <c r="A355" s="40"/>
      <c r="B355" s="41"/>
      <c r="C355" s="9"/>
      <c r="D355" s="10"/>
      <c r="E355" s="12"/>
      <c r="F355" s="12"/>
      <c r="G355" s="12"/>
      <c r="H355" s="12"/>
      <c r="I355" s="12"/>
      <c r="J355" s="13">
        <f t="shared" si="5"/>
        <v>0</v>
      </c>
    </row>
    <row r="356" spans="1:10" ht="12.75">
      <c r="A356" s="40"/>
      <c r="B356" s="41"/>
      <c r="C356" s="9"/>
      <c r="D356" s="10"/>
      <c r="E356" s="12"/>
      <c r="F356" s="12"/>
      <c r="G356" s="12"/>
      <c r="H356" s="12"/>
      <c r="I356" s="12"/>
      <c r="J356" s="13">
        <f t="shared" si="5"/>
        <v>0</v>
      </c>
    </row>
    <row r="357" spans="1:10" ht="12.75">
      <c r="A357" s="40"/>
      <c r="B357" s="41"/>
      <c r="C357" s="9"/>
      <c r="D357" s="10"/>
      <c r="E357" s="12"/>
      <c r="F357" s="12"/>
      <c r="G357" s="12"/>
      <c r="H357" s="12"/>
      <c r="I357" s="12"/>
      <c r="J357" s="13">
        <f t="shared" si="5"/>
        <v>0</v>
      </c>
    </row>
    <row r="358" spans="1:10" ht="12.75">
      <c r="A358" s="40"/>
      <c r="B358" s="41"/>
      <c r="C358" s="9"/>
      <c r="D358" s="10"/>
      <c r="E358" s="12"/>
      <c r="F358" s="12"/>
      <c r="G358" s="12"/>
      <c r="H358" s="12"/>
      <c r="I358" s="12"/>
      <c r="J358" s="13">
        <f t="shared" si="5"/>
        <v>0</v>
      </c>
    </row>
    <row r="359" spans="1:10" ht="12.75">
      <c r="A359" s="40"/>
      <c r="B359" s="41"/>
      <c r="C359" s="9"/>
      <c r="D359" s="10"/>
      <c r="E359" s="12"/>
      <c r="F359" s="12"/>
      <c r="G359" s="12"/>
      <c r="H359" s="12"/>
      <c r="I359" s="12"/>
      <c r="J359" s="13">
        <f t="shared" si="5"/>
        <v>0</v>
      </c>
    </row>
    <row r="360" spans="1:10" ht="12.75">
      <c r="A360" s="40"/>
      <c r="B360" s="41"/>
      <c r="C360" s="9"/>
      <c r="D360" s="10"/>
      <c r="E360" s="12"/>
      <c r="F360" s="12"/>
      <c r="G360" s="12"/>
      <c r="H360" s="12"/>
      <c r="I360" s="12"/>
      <c r="J360" s="13">
        <f t="shared" si="5"/>
        <v>0</v>
      </c>
    </row>
    <row r="361" spans="1:10" ht="12.75">
      <c r="A361" s="40"/>
      <c r="B361" s="41"/>
      <c r="C361" s="9"/>
      <c r="D361" s="10"/>
      <c r="E361" s="12"/>
      <c r="F361" s="12"/>
      <c r="G361" s="12"/>
      <c r="H361" s="12"/>
      <c r="I361" s="12"/>
      <c r="J361" s="13">
        <f t="shared" si="5"/>
        <v>0</v>
      </c>
    </row>
    <row r="362" spans="1:10" ht="12.75">
      <c r="A362" s="40"/>
      <c r="B362" s="41"/>
      <c r="C362" s="9"/>
      <c r="D362" s="10"/>
      <c r="E362" s="12"/>
      <c r="F362" s="12"/>
      <c r="G362" s="12"/>
      <c r="H362" s="12"/>
      <c r="I362" s="12"/>
      <c r="J362" s="13">
        <f t="shared" si="5"/>
        <v>0</v>
      </c>
    </row>
    <row r="363" spans="1:10" ht="12.75">
      <c r="A363" s="40"/>
      <c r="B363" s="41"/>
      <c r="C363" s="9"/>
      <c r="D363" s="10"/>
      <c r="E363" s="12"/>
      <c r="F363" s="12"/>
      <c r="G363" s="12"/>
      <c r="H363" s="12"/>
      <c r="I363" s="12"/>
      <c r="J363" s="13">
        <f t="shared" si="5"/>
        <v>0</v>
      </c>
    </row>
    <row r="364" spans="1:10" ht="12.75">
      <c r="A364" s="40"/>
      <c r="B364" s="41"/>
      <c r="C364" s="9"/>
      <c r="D364" s="10"/>
      <c r="E364" s="12"/>
      <c r="F364" s="12"/>
      <c r="G364" s="12"/>
      <c r="H364" s="12"/>
      <c r="I364" s="12"/>
      <c r="J364" s="13">
        <f t="shared" si="5"/>
        <v>0</v>
      </c>
    </row>
    <row r="365" spans="1:10" ht="12.75">
      <c r="A365" s="40"/>
      <c r="B365" s="41"/>
      <c r="C365" s="9"/>
      <c r="D365" s="10"/>
      <c r="E365" s="12"/>
      <c r="F365" s="12"/>
      <c r="G365" s="12"/>
      <c r="H365" s="12"/>
      <c r="I365" s="12"/>
      <c r="J365" s="13">
        <f t="shared" si="5"/>
        <v>0</v>
      </c>
    </row>
    <row r="366" spans="1:10" ht="12.75">
      <c r="A366" s="40"/>
      <c r="B366" s="41"/>
      <c r="C366" s="9"/>
      <c r="D366" s="10"/>
      <c r="E366" s="12"/>
      <c r="F366" s="12"/>
      <c r="G366" s="12"/>
      <c r="H366" s="12"/>
      <c r="I366" s="12"/>
      <c r="J366" s="13">
        <f t="shared" si="5"/>
        <v>0</v>
      </c>
    </row>
    <row r="367" spans="1:10" ht="12.75">
      <c r="A367" s="40"/>
      <c r="B367" s="41"/>
      <c r="C367" s="9"/>
      <c r="D367" s="10"/>
      <c r="E367" s="12"/>
      <c r="F367" s="12"/>
      <c r="G367" s="12"/>
      <c r="H367" s="12"/>
      <c r="I367" s="12"/>
      <c r="J367" s="13">
        <f t="shared" si="5"/>
        <v>0</v>
      </c>
    </row>
    <row r="368" spans="1:10" ht="12.75">
      <c r="A368" s="40"/>
      <c r="B368" s="41"/>
      <c r="C368" s="9"/>
      <c r="D368" s="10"/>
      <c r="E368" s="12"/>
      <c r="F368" s="12"/>
      <c r="G368" s="12"/>
      <c r="H368" s="12"/>
      <c r="I368" s="12"/>
      <c r="J368" s="13">
        <f t="shared" si="5"/>
        <v>0</v>
      </c>
    </row>
    <row r="369" spans="1:10" ht="12.75">
      <c r="A369" s="40"/>
      <c r="B369" s="41"/>
      <c r="C369" s="9"/>
      <c r="D369" s="10"/>
      <c r="E369" s="12"/>
      <c r="F369" s="12"/>
      <c r="G369" s="12"/>
      <c r="H369" s="12"/>
      <c r="I369" s="12"/>
      <c r="J369" s="13">
        <f t="shared" si="5"/>
        <v>0</v>
      </c>
    </row>
    <row r="370" spans="1:10" ht="12.75">
      <c r="A370" s="40"/>
      <c r="B370" s="41"/>
      <c r="C370" s="9"/>
      <c r="D370" s="10"/>
      <c r="E370" s="12"/>
      <c r="F370" s="12"/>
      <c r="G370" s="12"/>
      <c r="H370" s="12"/>
      <c r="I370" s="12"/>
      <c r="J370" s="13">
        <f t="shared" si="5"/>
        <v>0</v>
      </c>
    </row>
    <row r="371" spans="1:10" ht="12.75">
      <c r="A371" s="40"/>
      <c r="B371" s="41"/>
      <c r="C371" s="9"/>
      <c r="D371" s="10"/>
      <c r="E371" s="12"/>
      <c r="F371" s="12"/>
      <c r="G371" s="12"/>
      <c r="H371" s="12"/>
      <c r="I371" s="12"/>
      <c r="J371" s="13">
        <f t="shared" si="5"/>
        <v>0</v>
      </c>
    </row>
    <row r="372" spans="1:10" ht="12.75">
      <c r="A372" s="40"/>
      <c r="B372" s="41"/>
      <c r="C372" s="9"/>
      <c r="D372" s="10"/>
      <c r="E372" s="12"/>
      <c r="F372" s="12"/>
      <c r="G372" s="12"/>
      <c r="H372" s="12"/>
      <c r="I372" s="12"/>
      <c r="J372" s="13">
        <f t="shared" si="5"/>
        <v>0</v>
      </c>
    </row>
    <row r="373" spans="1:10" ht="12.75">
      <c r="A373" s="40"/>
      <c r="B373" s="41"/>
      <c r="C373" s="9"/>
      <c r="D373" s="10"/>
      <c r="E373" s="12"/>
      <c r="F373" s="12"/>
      <c r="G373" s="12"/>
      <c r="H373" s="12"/>
      <c r="I373" s="12"/>
      <c r="J373" s="13">
        <f t="shared" si="5"/>
        <v>0</v>
      </c>
    </row>
    <row r="374" spans="1:10" ht="12.75">
      <c r="A374" s="40"/>
      <c r="B374" s="41"/>
      <c r="C374" s="9"/>
      <c r="D374" s="10"/>
      <c r="E374" s="12"/>
      <c r="F374" s="12"/>
      <c r="G374" s="12"/>
      <c r="H374" s="12"/>
      <c r="I374" s="12"/>
      <c r="J374" s="13">
        <f t="shared" si="5"/>
        <v>0</v>
      </c>
    </row>
    <row r="375" spans="1:10" ht="12.75">
      <c r="A375" s="40"/>
      <c r="B375" s="41"/>
      <c r="C375" s="9"/>
      <c r="D375" s="10"/>
      <c r="E375" s="12"/>
      <c r="F375" s="12"/>
      <c r="G375" s="12"/>
      <c r="H375" s="12"/>
      <c r="I375" s="12"/>
      <c r="J375" s="13">
        <f t="shared" si="5"/>
        <v>0</v>
      </c>
    </row>
    <row r="376" spans="1:10" ht="12.75">
      <c r="A376" s="40"/>
      <c r="B376" s="41"/>
      <c r="C376" s="9"/>
      <c r="D376" s="10"/>
      <c r="E376" s="12"/>
      <c r="F376" s="12"/>
      <c r="G376" s="12"/>
      <c r="H376" s="12"/>
      <c r="I376" s="12"/>
      <c r="J376" s="13">
        <f t="shared" si="5"/>
        <v>0</v>
      </c>
    </row>
    <row r="377" spans="1:10" ht="12.75">
      <c r="A377" s="40"/>
      <c r="B377" s="41"/>
      <c r="C377" s="9"/>
      <c r="D377" s="10"/>
      <c r="E377" s="12"/>
      <c r="F377" s="12"/>
      <c r="G377" s="12"/>
      <c r="H377" s="12"/>
      <c r="I377" s="12"/>
      <c r="J377" s="13">
        <f t="shared" si="5"/>
        <v>0</v>
      </c>
    </row>
    <row r="378" spans="1:10" ht="12.75">
      <c r="A378" s="40"/>
      <c r="B378" s="41"/>
      <c r="C378" s="9"/>
      <c r="D378" s="10"/>
      <c r="E378" s="12"/>
      <c r="F378" s="12"/>
      <c r="G378" s="12"/>
      <c r="H378" s="12"/>
      <c r="I378" s="12"/>
      <c r="J378" s="13">
        <f t="shared" si="5"/>
        <v>0</v>
      </c>
    </row>
    <row r="379" spans="1:10" ht="12.75">
      <c r="A379" s="40"/>
      <c r="B379" s="41"/>
      <c r="C379" s="9"/>
      <c r="D379" s="10"/>
      <c r="E379" s="12"/>
      <c r="F379" s="12"/>
      <c r="G379" s="12"/>
      <c r="H379" s="12"/>
      <c r="I379" s="12"/>
      <c r="J379" s="13">
        <f t="shared" si="5"/>
        <v>0</v>
      </c>
    </row>
    <row r="380" spans="1:10" ht="12.75">
      <c r="A380" s="40"/>
      <c r="B380" s="41"/>
      <c r="C380" s="9"/>
      <c r="D380" s="10"/>
      <c r="E380" s="12"/>
      <c r="F380" s="12"/>
      <c r="G380" s="12"/>
      <c r="H380" s="12"/>
      <c r="I380" s="12"/>
      <c r="J380" s="13">
        <f t="shared" si="5"/>
        <v>0</v>
      </c>
    </row>
    <row r="381" spans="1:10" ht="7.5" customHeight="1">
      <c r="A381" s="60"/>
      <c r="C381" s="62"/>
      <c r="D381" s="63"/>
      <c r="E381" s="64"/>
      <c r="F381" s="64"/>
      <c r="G381" s="64"/>
      <c r="H381" s="64"/>
      <c r="I381" s="64"/>
      <c r="J381" s="65"/>
    </row>
    <row r="382" spans="1:10" ht="12.75">
      <c r="A382" s="60"/>
      <c r="C382" s="62"/>
      <c r="D382" s="63"/>
      <c r="E382" s="65">
        <f t="shared" ref="E382:J382" si="6">SUBTOTAL(9,E5:E380)</f>
        <v>1885038.13</v>
      </c>
      <c r="F382" s="65"/>
      <c r="G382" s="65">
        <f t="shared" si="6"/>
        <v>957293.97</v>
      </c>
      <c r="H382" s="65"/>
      <c r="I382" s="65">
        <f t="shared" si="6"/>
        <v>1735019.93</v>
      </c>
      <c r="J382" s="65">
        <f t="shared" si="6"/>
        <v>5820228.2859999994</v>
      </c>
    </row>
    <row r="383" spans="1:10" ht="12.75">
      <c r="A383" s="60"/>
      <c r="C383" s="62"/>
      <c r="D383" s="63"/>
      <c r="E383" s="64"/>
      <c r="F383" s="64"/>
      <c r="G383" s="64"/>
      <c r="H383" s="64"/>
      <c r="I383" s="64"/>
      <c r="J383" s="65"/>
    </row>
    <row r="384" spans="1:10" ht="12.75">
      <c r="A384" s="60"/>
      <c r="C384" s="62"/>
      <c r="D384" s="63"/>
      <c r="E384" s="64"/>
      <c r="F384" s="64"/>
      <c r="G384" s="64"/>
      <c r="H384" s="64"/>
      <c r="I384" s="64"/>
      <c r="J384" s="65"/>
    </row>
    <row r="385" spans="1:10" ht="12.75">
      <c r="A385" s="60"/>
      <c r="C385" s="62"/>
      <c r="D385" s="63"/>
      <c r="E385" s="64"/>
      <c r="F385" s="64"/>
      <c r="G385" s="64"/>
      <c r="H385" s="64"/>
      <c r="I385" s="64"/>
      <c r="J385" s="65"/>
    </row>
    <row r="386" spans="1:10" ht="12.75">
      <c r="A386" s="60"/>
      <c r="C386" s="62"/>
      <c r="D386" s="63"/>
      <c r="E386" s="64"/>
      <c r="F386" s="64"/>
      <c r="G386" s="64"/>
      <c r="H386" s="64"/>
      <c r="I386" s="64"/>
      <c r="J386" s="65"/>
    </row>
    <row r="387" spans="1:10" ht="12.75">
      <c r="A387" s="60"/>
      <c r="C387" s="62"/>
      <c r="D387" s="63"/>
      <c r="E387" s="64"/>
      <c r="F387" s="64"/>
      <c r="G387" s="64"/>
      <c r="H387" s="64"/>
      <c r="I387" s="64"/>
      <c r="J387" s="65"/>
    </row>
    <row r="388" spans="1:10" ht="12.75">
      <c r="A388" s="60"/>
      <c r="C388" s="62"/>
      <c r="D388" s="63"/>
      <c r="E388" s="64"/>
      <c r="F388" s="64"/>
      <c r="G388" s="64"/>
      <c r="H388" s="64"/>
      <c r="I388" s="64"/>
      <c r="J388" s="65"/>
    </row>
    <row r="389" spans="1:10" ht="12.75">
      <c r="A389" s="60"/>
      <c r="C389" s="62"/>
      <c r="D389" s="63"/>
      <c r="E389" s="64"/>
      <c r="F389" s="64"/>
      <c r="G389" s="64"/>
      <c r="H389" s="64"/>
      <c r="I389" s="64"/>
      <c r="J389" s="65"/>
    </row>
    <row r="390" spans="1:10" ht="12.75">
      <c r="A390" s="60"/>
      <c r="C390" s="62"/>
      <c r="D390" s="63"/>
      <c r="E390" s="64"/>
      <c r="F390" s="64"/>
      <c r="G390" s="64"/>
      <c r="H390" s="64"/>
      <c r="I390" s="64"/>
      <c r="J390" s="65"/>
    </row>
    <row r="391" spans="1:10" ht="12.75">
      <c r="A391" s="60"/>
      <c r="C391" s="62"/>
      <c r="D391" s="63"/>
      <c r="E391" s="64"/>
      <c r="F391" s="64"/>
      <c r="G391" s="64"/>
      <c r="H391" s="64"/>
      <c r="I391" s="64"/>
      <c r="J391" s="65"/>
    </row>
    <row r="392" spans="1:10" ht="12.75">
      <c r="A392" s="60"/>
      <c r="C392" s="62"/>
      <c r="D392" s="63"/>
      <c r="E392" s="64"/>
      <c r="F392" s="64"/>
      <c r="G392" s="64"/>
      <c r="H392" s="64"/>
      <c r="I392" s="64"/>
      <c r="J392" s="65"/>
    </row>
    <row r="393" spans="1:10" ht="12.75">
      <c r="A393" s="60"/>
      <c r="C393" s="62"/>
      <c r="D393" s="63"/>
      <c r="E393" s="64"/>
      <c r="F393" s="64"/>
      <c r="G393" s="64"/>
      <c r="H393" s="64"/>
      <c r="I393" s="64"/>
      <c r="J393" s="65"/>
    </row>
    <row r="394" spans="1:10" ht="12.75">
      <c r="A394" s="60"/>
      <c r="C394" s="62"/>
      <c r="D394" s="63"/>
      <c r="E394" s="64"/>
      <c r="F394" s="64"/>
      <c r="G394" s="64"/>
      <c r="H394" s="64"/>
      <c r="I394" s="64"/>
      <c r="J394" s="65"/>
    </row>
    <row r="395" spans="1:10" ht="12.75">
      <c r="A395" s="60"/>
      <c r="C395" s="62"/>
      <c r="D395" s="63"/>
      <c r="E395" s="64"/>
      <c r="F395" s="64"/>
      <c r="G395" s="64"/>
      <c r="H395" s="64"/>
      <c r="I395" s="64"/>
      <c r="J395" s="65"/>
    </row>
    <row r="396" spans="1:10" ht="12.75">
      <c r="A396" s="60"/>
      <c r="C396" s="62"/>
      <c r="D396" s="63"/>
      <c r="E396" s="64"/>
      <c r="F396" s="64"/>
      <c r="G396" s="64"/>
      <c r="H396" s="64"/>
      <c r="I396" s="64"/>
      <c r="J396" s="65"/>
    </row>
    <row r="397" spans="1:10" ht="12.75">
      <c r="A397" s="60"/>
      <c r="C397" s="62"/>
      <c r="D397" s="63"/>
      <c r="E397" s="64"/>
      <c r="F397" s="64"/>
      <c r="G397" s="64"/>
      <c r="H397" s="64"/>
      <c r="I397" s="64"/>
      <c r="J397" s="65"/>
    </row>
    <row r="398" spans="1:10" ht="12.75">
      <c r="A398" s="60"/>
      <c r="C398" s="62"/>
      <c r="D398" s="63"/>
      <c r="E398" s="64"/>
      <c r="F398" s="64"/>
      <c r="G398" s="64"/>
      <c r="H398" s="64"/>
      <c r="I398" s="64"/>
      <c r="J398" s="65"/>
    </row>
    <row r="399" spans="1:10" ht="12.75">
      <c r="A399" s="60"/>
      <c r="C399" s="62"/>
      <c r="D399" s="63"/>
      <c r="E399" s="64"/>
      <c r="F399" s="64"/>
      <c r="G399" s="64"/>
      <c r="H399" s="64"/>
      <c r="I399" s="64"/>
      <c r="J399" s="65"/>
    </row>
    <row r="400" spans="1:10" ht="12.75">
      <c r="A400" s="60"/>
      <c r="C400" s="62"/>
      <c r="D400" s="63"/>
      <c r="E400" s="64"/>
      <c r="F400" s="64"/>
      <c r="G400" s="64"/>
      <c r="H400" s="64"/>
      <c r="I400" s="64"/>
      <c r="J400" s="65"/>
    </row>
    <row r="401" spans="1:10" ht="12.75">
      <c r="A401" s="60"/>
      <c r="C401" s="62"/>
      <c r="D401" s="63"/>
      <c r="E401" s="64"/>
      <c r="F401" s="64"/>
      <c r="G401" s="64"/>
      <c r="H401" s="64"/>
      <c r="I401" s="64"/>
      <c r="J401" s="65"/>
    </row>
    <row r="402" spans="1:10" ht="12.75">
      <c r="A402" s="60"/>
      <c r="C402" s="62"/>
      <c r="D402" s="63"/>
      <c r="E402" s="64"/>
      <c r="F402" s="64"/>
      <c r="G402" s="64"/>
      <c r="H402" s="64"/>
      <c r="I402" s="64"/>
      <c r="J402" s="65"/>
    </row>
    <row r="403" spans="1:10" ht="12.75">
      <c r="A403" s="60"/>
      <c r="C403" s="62"/>
      <c r="D403" s="63"/>
      <c r="E403" s="64"/>
      <c r="F403" s="64"/>
      <c r="G403" s="64"/>
      <c r="H403" s="64"/>
      <c r="I403" s="64"/>
      <c r="J403" s="65"/>
    </row>
    <row r="404" spans="1:10" ht="12.75">
      <c r="A404" s="60"/>
      <c r="C404" s="62"/>
      <c r="D404" s="63"/>
      <c r="E404" s="64"/>
      <c r="F404" s="64"/>
      <c r="G404" s="64"/>
      <c r="H404" s="64"/>
      <c r="I404" s="64"/>
      <c r="J404" s="65"/>
    </row>
    <row r="405" spans="1:10" ht="12.75">
      <c r="A405" s="60"/>
      <c r="C405" s="62"/>
      <c r="D405" s="63"/>
      <c r="E405" s="64"/>
      <c r="F405" s="64"/>
      <c r="G405" s="64"/>
      <c r="H405" s="64"/>
      <c r="I405" s="64"/>
      <c r="J405" s="65"/>
    </row>
    <row r="406" spans="1:10" ht="12.75">
      <c r="A406" s="60"/>
      <c r="C406" s="62"/>
      <c r="D406" s="63"/>
      <c r="E406" s="64"/>
      <c r="F406" s="64"/>
      <c r="G406" s="64"/>
      <c r="H406" s="64"/>
      <c r="I406" s="64"/>
      <c r="J406" s="65"/>
    </row>
    <row r="407" spans="1:10" ht="12.75">
      <c r="A407" s="60"/>
      <c r="C407" s="62"/>
      <c r="D407" s="63"/>
      <c r="E407" s="64"/>
      <c r="F407" s="64"/>
      <c r="G407" s="64"/>
      <c r="H407" s="64"/>
      <c r="I407" s="64"/>
      <c r="J407" s="65"/>
    </row>
    <row r="408" spans="1:10" ht="12.75">
      <c r="A408" s="60"/>
      <c r="C408" s="62"/>
      <c r="D408" s="63"/>
      <c r="E408" s="64"/>
      <c r="F408" s="64"/>
      <c r="G408" s="64"/>
      <c r="H408" s="64"/>
      <c r="I408" s="64"/>
      <c r="J408" s="65"/>
    </row>
    <row r="409" spans="1:10" ht="12.75">
      <c r="A409" s="60"/>
      <c r="C409" s="62"/>
      <c r="D409" s="63"/>
      <c r="E409" s="64"/>
      <c r="F409" s="64"/>
      <c r="G409" s="64"/>
      <c r="H409" s="64"/>
      <c r="I409" s="64"/>
      <c r="J409" s="65"/>
    </row>
    <row r="410" spans="1:10" ht="12.75">
      <c r="A410" s="60"/>
      <c r="C410" s="62"/>
      <c r="D410" s="63"/>
      <c r="E410" s="64"/>
      <c r="F410" s="64"/>
      <c r="G410" s="64"/>
      <c r="H410" s="64"/>
      <c r="I410" s="64"/>
      <c r="J410" s="65"/>
    </row>
    <row r="411" spans="1:10" ht="12.75">
      <c r="A411" s="60"/>
      <c r="C411" s="62"/>
      <c r="D411" s="63"/>
      <c r="E411" s="64"/>
      <c r="F411" s="64"/>
      <c r="G411" s="64"/>
      <c r="H411" s="64"/>
      <c r="I411" s="64"/>
      <c r="J411" s="65"/>
    </row>
    <row r="412" spans="1:10" ht="12.75">
      <c r="A412" s="60"/>
      <c r="C412" s="62"/>
      <c r="D412" s="63"/>
      <c r="E412" s="64"/>
      <c r="F412" s="64"/>
      <c r="G412" s="64"/>
      <c r="H412" s="64"/>
      <c r="I412" s="64"/>
      <c r="J412" s="65"/>
    </row>
    <row r="413" spans="1:10" ht="12.75">
      <c r="A413" s="60"/>
      <c r="C413" s="62"/>
      <c r="D413" s="63"/>
      <c r="E413" s="64"/>
      <c r="F413" s="64"/>
      <c r="G413" s="64"/>
      <c r="H413" s="64"/>
      <c r="I413" s="64"/>
      <c r="J413" s="65"/>
    </row>
    <row r="414" spans="1:10" ht="12.75">
      <c r="A414" s="60"/>
      <c r="C414" s="62"/>
      <c r="D414" s="63"/>
      <c r="E414" s="64"/>
      <c r="F414" s="64"/>
      <c r="G414" s="64"/>
      <c r="H414" s="64"/>
      <c r="I414" s="64"/>
      <c r="J414" s="65"/>
    </row>
    <row r="415" spans="1:10" ht="12.75">
      <c r="A415" s="60"/>
      <c r="C415" s="62"/>
      <c r="D415" s="63"/>
      <c r="E415" s="64"/>
      <c r="F415" s="64"/>
      <c r="G415" s="64"/>
      <c r="H415" s="64"/>
      <c r="I415" s="64"/>
      <c r="J415" s="65"/>
    </row>
    <row r="416" spans="1:10" ht="12.75">
      <c r="A416" s="60"/>
      <c r="C416" s="62"/>
      <c r="D416" s="63"/>
      <c r="E416" s="64"/>
      <c r="F416" s="64"/>
      <c r="G416" s="64"/>
      <c r="H416" s="64"/>
      <c r="I416" s="64"/>
      <c r="J416" s="65"/>
    </row>
    <row r="417" spans="1:10" ht="12.75">
      <c r="A417" s="60"/>
      <c r="C417" s="62"/>
      <c r="D417" s="63"/>
      <c r="E417" s="64"/>
      <c r="F417" s="64"/>
      <c r="G417" s="64"/>
      <c r="H417" s="64"/>
      <c r="I417" s="64"/>
      <c r="J417" s="65"/>
    </row>
    <row r="418" spans="1:10" ht="12.75">
      <c r="A418" s="60"/>
      <c r="C418" s="62"/>
      <c r="D418" s="63"/>
      <c r="E418" s="64"/>
      <c r="F418" s="64"/>
      <c r="G418" s="64"/>
      <c r="H418" s="64"/>
      <c r="I418" s="64"/>
      <c r="J418" s="65"/>
    </row>
    <row r="419" spans="1:10" ht="12.75">
      <c r="A419" s="60"/>
      <c r="C419" s="62"/>
      <c r="D419" s="63"/>
      <c r="E419" s="64"/>
      <c r="F419" s="64"/>
      <c r="G419" s="64"/>
      <c r="H419" s="64"/>
      <c r="I419" s="64"/>
      <c r="J419" s="65"/>
    </row>
    <row r="420" spans="1:10" ht="12.75">
      <c r="A420" s="60"/>
      <c r="C420" s="62"/>
      <c r="D420" s="63"/>
      <c r="E420" s="64"/>
      <c r="F420" s="64"/>
      <c r="G420" s="64"/>
      <c r="H420" s="64"/>
      <c r="I420" s="64"/>
      <c r="J420" s="65"/>
    </row>
    <row r="421" spans="1:10" ht="12.75">
      <c r="A421" s="60"/>
      <c r="C421" s="62"/>
      <c r="D421" s="63"/>
      <c r="E421" s="64"/>
      <c r="F421" s="64"/>
      <c r="G421" s="64"/>
      <c r="H421" s="64"/>
      <c r="I421" s="64"/>
      <c r="J421" s="65"/>
    </row>
    <row r="422" spans="1:10" ht="12.75">
      <c r="A422" s="60"/>
      <c r="C422" s="62"/>
      <c r="D422" s="63"/>
      <c r="E422" s="64"/>
      <c r="F422" s="64"/>
      <c r="G422" s="64"/>
      <c r="H422" s="64"/>
      <c r="I422" s="64"/>
      <c r="J422" s="65"/>
    </row>
    <row r="423" spans="1:10" ht="12.75">
      <c r="A423" s="60"/>
      <c r="C423" s="62"/>
      <c r="D423" s="63"/>
      <c r="E423" s="64"/>
      <c r="F423" s="64"/>
      <c r="G423" s="64"/>
      <c r="H423" s="64"/>
      <c r="I423" s="64"/>
      <c r="J423" s="65"/>
    </row>
    <row r="424" spans="1:10" ht="12.75">
      <c r="A424" s="60"/>
      <c r="C424" s="62"/>
      <c r="D424" s="63"/>
      <c r="E424" s="64"/>
      <c r="F424" s="64"/>
      <c r="G424" s="64"/>
      <c r="H424" s="64"/>
      <c r="I424" s="64"/>
      <c r="J424" s="65"/>
    </row>
    <row r="425" spans="1:10" ht="12.75">
      <c r="A425" s="60"/>
      <c r="C425" s="62"/>
      <c r="D425" s="63"/>
      <c r="E425" s="64"/>
      <c r="F425" s="64"/>
      <c r="G425" s="64"/>
      <c r="H425" s="64"/>
      <c r="I425" s="64"/>
      <c r="J425" s="65"/>
    </row>
    <row r="426" spans="1:10" ht="12.75">
      <c r="A426" s="60"/>
      <c r="C426" s="62"/>
      <c r="D426" s="63"/>
      <c r="E426" s="64"/>
      <c r="F426" s="64"/>
      <c r="G426" s="64"/>
      <c r="H426" s="64"/>
      <c r="I426" s="64"/>
      <c r="J426" s="65"/>
    </row>
    <row r="427" spans="1:10" ht="12.75">
      <c r="A427" s="60"/>
      <c r="C427" s="62"/>
      <c r="D427" s="63"/>
      <c r="E427" s="64"/>
      <c r="F427" s="64"/>
      <c r="G427" s="64"/>
      <c r="H427" s="64"/>
      <c r="I427" s="64"/>
      <c r="J427" s="65"/>
    </row>
    <row r="428" spans="1:10" ht="12.75">
      <c r="A428" s="60"/>
      <c r="C428" s="62"/>
      <c r="D428" s="63"/>
      <c r="E428" s="64"/>
      <c r="F428" s="64"/>
      <c r="G428" s="64"/>
      <c r="H428" s="64"/>
      <c r="I428" s="64"/>
      <c r="J428" s="65"/>
    </row>
    <row r="429" spans="1:10" ht="12.75">
      <c r="A429" s="60"/>
      <c r="C429" s="62"/>
      <c r="D429" s="63"/>
      <c r="E429" s="64"/>
      <c r="F429" s="64"/>
      <c r="G429" s="64"/>
      <c r="H429" s="64"/>
      <c r="I429" s="64"/>
      <c r="J429" s="65"/>
    </row>
    <row r="430" spans="1:10" ht="12.75">
      <c r="A430" s="60"/>
      <c r="C430" s="62"/>
      <c r="D430" s="63"/>
      <c r="E430" s="64"/>
      <c r="F430" s="64"/>
      <c r="G430" s="64"/>
      <c r="H430" s="64"/>
      <c r="I430" s="64"/>
      <c r="J430" s="65"/>
    </row>
    <row r="431" spans="1:10" ht="12.75">
      <c r="A431" s="60"/>
      <c r="C431" s="62"/>
      <c r="D431" s="63"/>
      <c r="E431" s="64"/>
      <c r="F431" s="64"/>
      <c r="G431" s="64"/>
      <c r="H431" s="64"/>
      <c r="I431" s="64"/>
      <c r="J431" s="65"/>
    </row>
    <row r="432" spans="1:10" ht="12.75">
      <c r="A432" s="60"/>
      <c r="C432" s="62"/>
      <c r="D432" s="63"/>
      <c r="E432" s="64"/>
      <c r="F432" s="64"/>
      <c r="G432" s="64"/>
      <c r="H432" s="64"/>
      <c r="I432" s="64"/>
      <c r="J432" s="65"/>
    </row>
    <row r="433" spans="1:10" ht="12.75">
      <c r="A433" s="60"/>
      <c r="C433" s="62"/>
      <c r="D433" s="63"/>
      <c r="E433" s="64"/>
      <c r="F433" s="64"/>
      <c r="G433" s="64"/>
      <c r="H433" s="64"/>
      <c r="I433" s="64"/>
      <c r="J433" s="65"/>
    </row>
    <row r="434" spans="1:10" ht="12.75">
      <c r="A434" s="60"/>
      <c r="C434" s="62"/>
      <c r="D434" s="63"/>
      <c r="E434" s="64"/>
      <c r="F434" s="64"/>
      <c r="G434" s="64"/>
      <c r="H434" s="64"/>
      <c r="I434" s="64"/>
      <c r="J434" s="65"/>
    </row>
    <row r="435" spans="1:10" ht="12.75">
      <c r="A435" s="60"/>
      <c r="C435" s="62"/>
      <c r="D435" s="63"/>
      <c r="E435" s="64"/>
      <c r="F435" s="64"/>
      <c r="G435" s="64"/>
      <c r="H435" s="64"/>
      <c r="I435" s="64"/>
      <c r="J435" s="65"/>
    </row>
    <row r="436" spans="1:10" ht="12.75">
      <c r="A436" s="60"/>
      <c r="C436" s="62"/>
      <c r="D436" s="63"/>
      <c r="E436" s="64"/>
      <c r="F436" s="64"/>
      <c r="G436" s="64"/>
      <c r="H436" s="64"/>
      <c r="I436" s="64"/>
      <c r="J436" s="65"/>
    </row>
    <row r="437" spans="1:10" ht="12.75">
      <c r="A437" s="60"/>
      <c r="C437" s="62"/>
      <c r="D437" s="63"/>
      <c r="E437" s="64"/>
      <c r="F437" s="64"/>
      <c r="G437" s="64"/>
      <c r="H437" s="64"/>
      <c r="I437" s="64"/>
      <c r="J437" s="65"/>
    </row>
    <row r="438" spans="1:10" ht="12.75">
      <c r="A438" s="60"/>
      <c r="C438" s="62"/>
      <c r="D438" s="63"/>
      <c r="E438" s="64"/>
      <c r="F438" s="64"/>
      <c r="G438" s="64"/>
      <c r="H438" s="64"/>
      <c r="I438" s="64"/>
      <c r="J438" s="65"/>
    </row>
    <row r="439" spans="1:10" ht="12.75">
      <c r="A439" s="60"/>
      <c r="C439" s="62"/>
      <c r="D439" s="63"/>
      <c r="E439" s="64"/>
      <c r="F439" s="64"/>
      <c r="G439" s="64"/>
      <c r="H439" s="64"/>
      <c r="I439" s="64"/>
      <c r="J439" s="65"/>
    </row>
    <row r="440" spans="1:10" ht="12.75">
      <c r="A440" s="60"/>
      <c r="C440" s="62"/>
      <c r="D440" s="63"/>
      <c r="E440" s="64"/>
      <c r="F440" s="64"/>
      <c r="G440" s="64"/>
      <c r="H440" s="64"/>
      <c r="I440" s="64"/>
      <c r="J440" s="65"/>
    </row>
    <row r="441" spans="1:10" ht="12.75">
      <c r="A441" s="60"/>
      <c r="C441" s="62"/>
      <c r="D441" s="63"/>
      <c r="E441" s="64"/>
      <c r="F441" s="64"/>
      <c r="G441" s="64"/>
      <c r="H441" s="64"/>
      <c r="I441" s="64"/>
      <c r="J441" s="65"/>
    </row>
    <row r="442" spans="1:10" ht="12.75">
      <c r="A442" s="60"/>
      <c r="C442" s="62"/>
      <c r="D442" s="63"/>
      <c r="E442" s="64"/>
      <c r="F442" s="64"/>
      <c r="G442" s="64"/>
      <c r="H442" s="64"/>
      <c r="I442" s="64"/>
      <c r="J442" s="65"/>
    </row>
    <row r="443" spans="1:10" ht="12.75">
      <c r="A443" s="60"/>
      <c r="C443" s="62"/>
      <c r="D443" s="63"/>
      <c r="E443" s="64"/>
      <c r="F443" s="64"/>
      <c r="G443" s="64"/>
      <c r="H443" s="64"/>
      <c r="I443" s="64"/>
      <c r="J443" s="65"/>
    </row>
    <row r="444" spans="1:10" ht="12.75">
      <c r="A444" s="60"/>
      <c r="C444" s="62"/>
      <c r="D444" s="63"/>
      <c r="E444" s="64"/>
      <c r="F444" s="64"/>
      <c r="G444" s="64"/>
      <c r="H444" s="64"/>
      <c r="I444" s="64"/>
      <c r="J444" s="65"/>
    </row>
    <row r="445" spans="1:10" ht="12.75">
      <c r="A445" s="60"/>
      <c r="C445" s="62"/>
      <c r="D445" s="63"/>
      <c r="E445" s="64"/>
      <c r="F445" s="64"/>
      <c r="G445" s="64"/>
      <c r="H445" s="64"/>
      <c r="I445" s="64"/>
      <c r="J445" s="65"/>
    </row>
    <row r="446" spans="1:10" ht="12.75">
      <c r="A446" s="60"/>
      <c r="C446" s="62"/>
      <c r="D446" s="63"/>
      <c r="E446" s="64"/>
      <c r="F446" s="64"/>
      <c r="G446" s="64"/>
      <c r="H446" s="64"/>
      <c r="I446" s="64"/>
      <c r="J446" s="65"/>
    </row>
    <row r="447" spans="1:10" ht="12.75">
      <c r="A447" s="60"/>
      <c r="C447" s="62"/>
      <c r="D447" s="63"/>
      <c r="E447" s="64"/>
      <c r="F447" s="64"/>
      <c r="G447" s="64"/>
      <c r="H447" s="64"/>
      <c r="I447" s="64"/>
      <c r="J447" s="65"/>
    </row>
    <row r="448" spans="1:10" ht="12.75">
      <c r="A448" s="60"/>
      <c r="C448" s="62"/>
      <c r="D448" s="63"/>
      <c r="E448" s="64"/>
      <c r="F448" s="64"/>
      <c r="G448" s="64"/>
      <c r="H448" s="64"/>
      <c r="I448" s="64"/>
      <c r="J448" s="65"/>
    </row>
    <row r="449" spans="1:10" ht="12.75">
      <c r="A449" s="60"/>
      <c r="C449" s="62"/>
      <c r="D449" s="63"/>
      <c r="E449" s="64"/>
      <c r="F449" s="64"/>
      <c r="G449" s="64"/>
      <c r="H449" s="64"/>
      <c r="I449" s="64"/>
      <c r="J449" s="65"/>
    </row>
    <row r="450" spans="1:10" ht="12.75">
      <c r="A450" s="60"/>
      <c r="C450" s="62"/>
      <c r="D450" s="63"/>
      <c r="E450" s="64"/>
      <c r="F450" s="64"/>
      <c r="G450" s="64"/>
      <c r="H450" s="64"/>
      <c r="I450" s="64"/>
      <c r="J450" s="65"/>
    </row>
    <row r="451" spans="1:10" ht="12.75">
      <c r="A451" s="60"/>
      <c r="C451" s="62"/>
      <c r="D451" s="63"/>
      <c r="E451" s="64"/>
      <c r="F451" s="64"/>
      <c r="G451" s="64"/>
      <c r="H451" s="64"/>
      <c r="I451" s="64"/>
      <c r="J451" s="65"/>
    </row>
    <row r="452" spans="1:10" ht="12.75">
      <c r="A452" s="60"/>
      <c r="C452" s="62"/>
      <c r="D452" s="63"/>
      <c r="E452" s="64"/>
      <c r="F452" s="64"/>
      <c r="G452" s="64"/>
      <c r="H452" s="64"/>
      <c r="I452" s="64"/>
      <c r="J452" s="65"/>
    </row>
    <row r="453" spans="1:10" ht="12.75">
      <c r="A453" s="60"/>
      <c r="C453" s="62"/>
      <c r="D453" s="63"/>
      <c r="E453" s="64"/>
      <c r="F453" s="64"/>
      <c r="G453" s="64"/>
      <c r="H453" s="64"/>
      <c r="I453" s="64"/>
      <c r="J453" s="65"/>
    </row>
    <row r="454" spans="1:10" ht="12.75">
      <c r="A454" s="60"/>
      <c r="C454" s="62"/>
      <c r="D454" s="63"/>
      <c r="E454" s="64"/>
      <c r="F454" s="64"/>
      <c r="G454" s="64"/>
      <c r="H454" s="64"/>
      <c r="I454" s="64"/>
      <c r="J454" s="65"/>
    </row>
    <row r="455" spans="1:10" ht="12.75">
      <c r="A455" s="60"/>
      <c r="C455" s="62"/>
      <c r="D455" s="63"/>
      <c r="E455" s="64"/>
      <c r="F455" s="64"/>
      <c r="G455" s="64"/>
      <c r="H455" s="64"/>
      <c r="I455" s="64"/>
      <c r="J455" s="65"/>
    </row>
    <row r="456" spans="1:10" ht="12.75">
      <c r="A456" s="60"/>
      <c r="C456" s="62"/>
      <c r="D456" s="63"/>
      <c r="E456" s="64"/>
      <c r="F456" s="64"/>
      <c r="G456" s="64"/>
      <c r="H456" s="64"/>
      <c r="I456" s="64"/>
      <c r="J456" s="65"/>
    </row>
    <row r="457" spans="1:10" ht="12.75">
      <c r="A457" s="60"/>
      <c r="C457" s="62"/>
      <c r="D457" s="63"/>
      <c r="E457" s="64"/>
      <c r="F457" s="64"/>
      <c r="G457" s="64"/>
      <c r="H457" s="64"/>
      <c r="I457" s="64"/>
      <c r="J457" s="65"/>
    </row>
    <row r="458" spans="1:10" ht="12.75">
      <c r="A458" s="60"/>
      <c r="C458" s="62"/>
      <c r="D458" s="63"/>
      <c r="E458" s="64"/>
      <c r="F458" s="64"/>
      <c r="G458" s="64"/>
      <c r="H458" s="64"/>
      <c r="I458" s="64"/>
      <c r="J458" s="65"/>
    </row>
    <row r="459" spans="1:10" ht="12.75">
      <c r="A459" s="60"/>
      <c r="C459" s="62"/>
      <c r="D459" s="63"/>
      <c r="E459" s="64"/>
      <c r="F459" s="64"/>
      <c r="G459" s="64"/>
      <c r="H459" s="64"/>
      <c r="I459" s="64"/>
      <c r="J459" s="65"/>
    </row>
    <row r="460" spans="1:10" ht="12.75">
      <c r="A460" s="60"/>
      <c r="C460" s="62"/>
      <c r="D460" s="63"/>
      <c r="E460" s="64"/>
      <c r="F460" s="64"/>
      <c r="G460" s="64"/>
      <c r="H460" s="64"/>
      <c r="I460" s="64"/>
      <c r="J460" s="65"/>
    </row>
    <row r="461" spans="1:10" ht="12.75">
      <c r="A461" s="60"/>
      <c r="C461" s="62"/>
      <c r="D461" s="63"/>
      <c r="E461" s="64"/>
      <c r="F461" s="64"/>
      <c r="G461" s="64"/>
      <c r="H461" s="64"/>
      <c r="I461" s="64"/>
      <c r="J461" s="65"/>
    </row>
    <row r="462" spans="1:10" ht="12.75">
      <c r="A462" s="60"/>
      <c r="C462" s="62"/>
      <c r="D462" s="63"/>
      <c r="E462" s="64"/>
      <c r="F462" s="64"/>
      <c r="G462" s="64"/>
      <c r="H462" s="64"/>
      <c r="I462" s="64"/>
      <c r="J462" s="65"/>
    </row>
    <row r="463" spans="1:10" ht="12.75">
      <c r="A463" s="60"/>
      <c r="C463" s="62"/>
      <c r="D463" s="63"/>
      <c r="E463" s="64"/>
      <c r="F463" s="64"/>
      <c r="G463" s="64"/>
      <c r="H463" s="64"/>
      <c r="I463" s="64"/>
      <c r="J463" s="65"/>
    </row>
    <row r="464" spans="1:10" ht="12.75">
      <c r="A464" s="60"/>
      <c r="C464" s="62"/>
      <c r="D464" s="63"/>
      <c r="E464" s="64"/>
      <c r="F464" s="64"/>
      <c r="G464" s="64"/>
      <c r="H464" s="64"/>
      <c r="I464" s="64"/>
      <c r="J464" s="65"/>
    </row>
    <row r="465" spans="1:10" ht="12.75">
      <c r="A465" s="60"/>
      <c r="C465" s="62"/>
      <c r="D465" s="63"/>
      <c r="E465" s="64"/>
      <c r="F465" s="64"/>
      <c r="G465" s="64"/>
      <c r="H465" s="64"/>
      <c r="I465" s="64"/>
      <c r="J465" s="65"/>
    </row>
    <row r="466" spans="1:10" ht="12.75">
      <c r="A466" s="60"/>
      <c r="C466" s="62"/>
      <c r="D466" s="63"/>
      <c r="E466" s="64"/>
      <c r="F466" s="64"/>
      <c r="G466" s="64"/>
      <c r="H466" s="64"/>
      <c r="I466" s="64"/>
      <c r="J466" s="65"/>
    </row>
    <row r="467" spans="1:10" ht="12.75">
      <c r="A467" s="60"/>
      <c r="C467" s="62"/>
      <c r="D467" s="63"/>
      <c r="E467" s="64"/>
      <c r="F467" s="64"/>
      <c r="G467" s="64"/>
      <c r="H467" s="64"/>
      <c r="I467" s="64"/>
      <c r="J467" s="65"/>
    </row>
    <row r="468" spans="1:10" ht="12.75">
      <c r="A468" s="60"/>
      <c r="C468" s="62"/>
      <c r="D468" s="63"/>
      <c r="E468" s="64"/>
      <c r="F468" s="64"/>
      <c r="G468" s="64"/>
      <c r="H468" s="64"/>
      <c r="I468" s="64"/>
      <c r="J468" s="65"/>
    </row>
    <row r="469" spans="1:10" ht="12.75">
      <c r="A469" s="60"/>
      <c r="C469" s="62"/>
      <c r="D469" s="63"/>
      <c r="E469" s="64"/>
      <c r="F469" s="64"/>
      <c r="G469" s="64"/>
      <c r="H469" s="64"/>
      <c r="I469" s="64"/>
      <c r="J469" s="65"/>
    </row>
    <row r="470" spans="1:10" ht="12.75">
      <c r="A470" s="60"/>
      <c r="C470" s="62"/>
      <c r="D470" s="63"/>
      <c r="E470" s="64"/>
      <c r="F470" s="64"/>
      <c r="G470" s="64"/>
      <c r="H470" s="64"/>
      <c r="I470" s="64"/>
      <c r="J470" s="65"/>
    </row>
    <row r="471" spans="1:10" ht="12.75">
      <c r="A471" s="60"/>
      <c r="C471" s="62"/>
      <c r="D471" s="63"/>
      <c r="E471" s="64"/>
      <c r="F471" s="64"/>
      <c r="G471" s="64"/>
      <c r="H471" s="64"/>
      <c r="I471" s="64"/>
      <c r="J471" s="65"/>
    </row>
    <row r="472" spans="1:10" ht="12.75">
      <c r="A472" s="60"/>
      <c r="C472" s="62"/>
      <c r="D472" s="63"/>
      <c r="E472" s="64"/>
      <c r="F472" s="64"/>
      <c r="G472" s="64"/>
      <c r="H472" s="64"/>
      <c r="I472" s="64"/>
      <c r="J472" s="65"/>
    </row>
    <row r="473" spans="1:10" ht="12.75">
      <c r="A473" s="60"/>
      <c r="C473" s="62"/>
      <c r="D473" s="63"/>
      <c r="E473" s="64"/>
      <c r="F473" s="64"/>
      <c r="G473" s="64"/>
      <c r="H473" s="64"/>
      <c r="I473" s="64"/>
      <c r="J473" s="65"/>
    </row>
    <row r="474" spans="1:10" ht="12.75">
      <c r="A474" s="60"/>
      <c r="C474" s="62"/>
      <c r="D474" s="63"/>
      <c r="E474" s="64"/>
      <c r="F474" s="64"/>
      <c r="G474" s="64"/>
      <c r="H474" s="64"/>
      <c r="I474" s="64"/>
      <c r="J474" s="65"/>
    </row>
    <row r="475" spans="1:10" ht="12.75">
      <c r="A475" s="60"/>
      <c r="C475" s="62"/>
      <c r="D475" s="63"/>
      <c r="E475" s="64"/>
      <c r="F475" s="64"/>
      <c r="G475" s="64"/>
      <c r="H475" s="64"/>
      <c r="I475" s="64"/>
      <c r="J475" s="65"/>
    </row>
    <row r="476" spans="1:10" ht="12.75">
      <c r="A476" s="60"/>
      <c r="C476" s="62"/>
      <c r="D476" s="63"/>
      <c r="E476" s="64"/>
      <c r="F476" s="64"/>
      <c r="G476" s="64"/>
      <c r="H476" s="64"/>
      <c r="I476" s="64"/>
      <c r="J476" s="65"/>
    </row>
    <row r="477" spans="1:10" ht="12.75">
      <c r="A477" s="60"/>
      <c r="C477" s="62"/>
      <c r="D477" s="63"/>
      <c r="E477" s="64"/>
      <c r="F477" s="64"/>
      <c r="G477" s="64"/>
      <c r="H477" s="64"/>
      <c r="I477" s="64"/>
      <c r="J477" s="65"/>
    </row>
    <row r="478" spans="1:10" ht="12.75">
      <c r="A478" s="60"/>
      <c r="C478" s="62"/>
      <c r="D478" s="63"/>
      <c r="E478" s="64"/>
      <c r="F478" s="64"/>
      <c r="G478" s="64"/>
      <c r="H478" s="64"/>
      <c r="I478" s="64"/>
      <c r="J478" s="65"/>
    </row>
    <row r="479" spans="1:10" ht="12.75">
      <c r="A479" s="60"/>
      <c r="C479" s="62"/>
      <c r="D479" s="63"/>
      <c r="E479" s="64"/>
      <c r="F479" s="64"/>
      <c r="G479" s="64"/>
      <c r="H479" s="64"/>
      <c r="I479" s="64"/>
      <c r="J479" s="65"/>
    </row>
    <row r="480" spans="1:10" ht="12.75">
      <c r="A480" s="60"/>
      <c r="C480" s="62"/>
      <c r="D480" s="63"/>
      <c r="E480" s="64"/>
      <c r="F480" s="64"/>
      <c r="G480" s="64"/>
      <c r="H480" s="64"/>
      <c r="I480" s="64"/>
      <c r="J480" s="65"/>
    </row>
    <row r="481" spans="1:10" ht="12.75">
      <c r="A481" s="60"/>
      <c r="C481" s="62"/>
      <c r="D481" s="63"/>
      <c r="E481" s="64"/>
      <c r="F481" s="64"/>
      <c r="G481" s="64"/>
      <c r="H481" s="64"/>
      <c r="I481" s="64"/>
      <c r="J481" s="65"/>
    </row>
    <row r="482" spans="1:10" ht="12.75">
      <c r="A482" s="60"/>
      <c r="C482" s="62"/>
      <c r="D482" s="63"/>
      <c r="E482" s="64"/>
      <c r="F482" s="64"/>
      <c r="G482" s="64"/>
      <c r="H482" s="64"/>
      <c r="I482" s="64"/>
      <c r="J482" s="65"/>
    </row>
    <row r="483" spans="1:10" ht="12.75">
      <c r="A483" s="60"/>
      <c r="C483" s="62"/>
      <c r="D483" s="63"/>
      <c r="E483" s="64"/>
      <c r="F483" s="64"/>
      <c r="G483" s="64"/>
      <c r="H483" s="64"/>
      <c r="I483" s="64"/>
      <c r="J483" s="65"/>
    </row>
    <row r="484" spans="1:10" ht="12.75">
      <c r="A484" s="60"/>
      <c r="C484" s="62"/>
      <c r="D484" s="63"/>
      <c r="E484" s="64"/>
      <c r="F484" s="64"/>
      <c r="G484" s="64"/>
      <c r="H484" s="64"/>
      <c r="I484" s="64"/>
      <c r="J484" s="65"/>
    </row>
    <row r="485" spans="1:10" ht="12.75">
      <c r="A485" s="60"/>
      <c r="C485" s="62"/>
      <c r="D485" s="63"/>
      <c r="E485" s="64"/>
      <c r="F485" s="64"/>
      <c r="G485" s="64"/>
      <c r="H485" s="64"/>
      <c r="I485" s="64"/>
      <c r="J485" s="65"/>
    </row>
    <row r="486" spans="1:10" ht="12.75">
      <c r="A486" s="60"/>
      <c r="C486" s="62"/>
      <c r="D486" s="63"/>
      <c r="E486" s="64"/>
      <c r="F486" s="64"/>
      <c r="G486" s="64"/>
      <c r="H486" s="64"/>
      <c r="I486" s="64"/>
      <c r="J486" s="65"/>
    </row>
    <row r="487" spans="1:10" ht="12.75">
      <c r="A487" s="60"/>
      <c r="C487" s="62"/>
      <c r="D487" s="63"/>
      <c r="E487" s="64"/>
      <c r="F487" s="64"/>
      <c r="G487" s="64"/>
      <c r="H487" s="64"/>
      <c r="I487" s="64"/>
      <c r="J487" s="65"/>
    </row>
    <row r="488" spans="1:10" ht="12.75">
      <c r="A488" s="60"/>
      <c r="C488" s="62"/>
      <c r="D488" s="63"/>
      <c r="E488" s="64"/>
      <c r="F488" s="64"/>
      <c r="G488" s="64"/>
      <c r="H488" s="64"/>
      <c r="I488" s="64"/>
      <c r="J488" s="65"/>
    </row>
    <row r="489" spans="1:10" ht="12.75">
      <c r="A489" s="60"/>
      <c r="C489" s="62"/>
      <c r="D489" s="63"/>
      <c r="E489" s="64"/>
      <c r="F489" s="64"/>
      <c r="G489" s="64"/>
      <c r="H489" s="64"/>
      <c r="I489" s="64"/>
      <c r="J489" s="65"/>
    </row>
    <row r="490" spans="1:10" ht="12.75">
      <c r="A490" s="60"/>
      <c r="C490" s="62"/>
      <c r="D490" s="63"/>
      <c r="E490" s="64"/>
      <c r="F490" s="64"/>
      <c r="G490" s="64"/>
      <c r="H490" s="64"/>
      <c r="I490" s="64"/>
      <c r="J490" s="65"/>
    </row>
    <row r="491" spans="1:10" ht="12.75">
      <c r="A491" s="60"/>
      <c r="C491" s="62"/>
      <c r="D491" s="63"/>
      <c r="E491" s="64"/>
      <c r="F491" s="64"/>
      <c r="G491" s="64"/>
      <c r="H491" s="64"/>
      <c r="I491" s="64"/>
      <c r="J491" s="65"/>
    </row>
    <row r="492" spans="1:10" ht="12.75">
      <c r="A492" s="60"/>
      <c r="C492" s="62"/>
      <c r="D492" s="63"/>
      <c r="E492" s="64"/>
      <c r="F492" s="64"/>
      <c r="G492" s="64"/>
      <c r="H492" s="64"/>
      <c r="I492" s="64"/>
      <c r="J492" s="65"/>
    </row>
    <row r="493" spans="1:10" ht="12.75">
      <c r="A493" s="60"/>
      <c r="C493" s="62"/>
      <c r="D493" s="63"/>
      <c r="E493" s="64"/>
      <c r="F493" s="64"/>
      <c r="G493" s="64"/>
      <c r="H493" s="64"/>
      <c r="I493" s="64"/>
      <c r="J493" s="65"/>
    </row>
    <row r="494" spans="1:10" ht="12.75">
      <c r="A494" s="60"/>
      <c r="C494" s="62"/>
      <c r="D494" s="63"/>
      <c r="E494" s="64"/>
      <c r="F494" s="64"/>
      <c r="G494" s="64"/>
      <c r="H494" s="64"/>
      <c r="I494" s="64"/>
      <c r="J494" s="65"/>
    </row>
    <row r="495" spans="1:10" ht="12.75">
      <c r="A495" s="60"/>
      <c r="C495" s="62"/>
      <c r="D495" s="63"/>
      <c r="E495" s="64"/>
      <c r="F495" s="64"/>
      <c r="G495" s="64"/>
      <c r="H495" s="64"/>
      <c r="I495" s="64"/>
      <c r="J495" s="65"/>
    </row>
    <row r="496" spans="1:10" ht="12.75">
      <c r="A496" s="60"/>
      <c r="C496" s="62"/>
      <c r="D496" s="63"/>
      <c r="E496" s="64"/>
      <c r="F496" s="64"/>
      <c r="G496" s="64"/>
      <c r="H496" s="64"/>
      <c r="I496" s="64"/>
      <c r="J496" s="65"/>
    </row>
    <row r="497" spans="1:10" ht="12.75">
      <c r="A497" s="60"/>
      <c r="C497" s="62"/>
      <c r="D497" s="63"/>
      <c r="E497" s="64"/>
      <c r="F497" s="64"/>
      <c r="G497" s="64"/>
      <c r="H497" s="64"/>
      <c r="I497" s="64"/>
      <c r="J497" s="65"/>
    </row>
    <row r="498" spans="1:10" ht="12.75">
      <c r="A498" s="60"/>
      <c r="C498" s="62"/>
      <c r="D498" s="63"/>
      <c r="E498" s="64"/>
      <c r="F498" s="64"/>
      <c r="G498" s="64"/>
      <c r="H498" s="64"/>
      <c r="I498" s="64"/>
      <c r="J498" s="65"/>
    </row>
    <row r="499" spans="1:10" ht="12.75">
      <c r="A499" s="60"/>
      <c r="C499" s="62"/>
      <c r="D499" s="63"/>
      <c r="E499" s="64"/>
      <c r="F499" s="64"/>
      <c r="G499" s="64"/>
      <c r="H499" s="64"/>
      <c r="I499" s="64"/>
      <c r="J499" s="65"/>
    </row>
    <row r="500" spans="1:10" ht="12.75">
      <c r="A500" s="60"/>
      <c r="C500" s="62"/>
      <c r="D500" s="63"/>
      <c r="E500" s="64"/>
      <c r="F500" s="64"/>
      <c r="G500" s="64"/>
      <c r="H500" s="64"/>
      <c r="I500" s="64"/>
      <c r="J500" s="65"/>
    </row>
    <row r="501" spans="1:10" ht="12.75">
      <c r="A501" s="60"/>
      <c r="C501" s="62"/>
      <c r="D501" s="63"/>
      <c r="E501" s="64"/>
      <c r="F501" s="64"/>
      <c r="G501" s="64"/>
      <c r="H501" s="64"/>
      <c r="I501" s="64"/>
      <c r="J501" s="65"/>
    </row>
    <row r="502" spans="1:10" ht="12.75">
      <c r="A502" s="60"/>
      <c r="C502" s="62"/>
      <c r="D502" s="63"/>
      <c r="E502" s="64"/>
      <c r="F502" s="64"/>
      <c r="G502" s="64"/>
      <c r="H502" s="64"/>
      <c r="I502" s="64"/>
      <c r="J502" s="65"/>
    </row>
    <row r="503" spans="1:10" ht="12.75">
      <c r="A503" s="60"/>
      <c r="C503" s="62"/>
      <c r="D503" s="63"/>
      <c r="E503" s="64"/>
      <c r="F503" s="64"/>
      <c r="G503" s="64"/>
      <c r="H503" s="64"/>
      <c r="I503" s="64"/>
      <c r="J503" s="65"/>
    </row>
    <row r="504" spans="1:10" ht="12.75">
      <c r="A504" s="60"/>
      <c r="C504" s="62"/>
      <c r="D504" s="63"/>
      <c r="E504" s="64"/>
      <c r="F504" s="64"/>
      <c r="G504" s="64"/>
      <c r="H504" s="64"/>
      <c r="I504" s="64"/>
      <c r="J504" s="65"/>
    </row>
    <row r="505" spans="1:10" ht="12.75">
      <c r="A505" s="60"/>
      <c r="C505" s="62"/>
      <c r="D505" s="63"/>
      <c r="E505" s="64"/>
      <c r="F505" s="64"/>
      <c r="G505" s="64"/>
      <c r="H505" s="64"/>
      <c r="I505" s="64"/>
      <c r="J505" s="65"/>
    </row>
    <row r="506" spans="1:10" ht="12.75">
      <c r="A506" s="60"/>
      <c r="C506" s="62"/>
      <c r="D506" s="63"/>
      <c r="E506" s="64"/>
      <c r="F506" s="64"/>
      <c r="G506" s="64"/>
      <c r="H506" s="64"/>
      <c r="I506" s="64"/>
      <c r="J506" s="65"/>
    </row>
    <row r="507" spans="1:10" ht="12.75">
      <c r="A507" s="60"/>
      <c r="C507" s="62"/>
      <c r="D507" s="63"/>
      <c r="E507" s="64"/>
      <c r="F507" s="64"/>
      <c r="G507" s="64"/>
      <c r="H507" s="64"/>
      <c r="I507" s="64"/>
      <c r="J507" s="65"/>
    </row>
    <row r="508" spans="1:10" ht="12.75">
      <c r="A508" s="60"/>
      <c r="C508" s="62"/>
      <c r="D508" s="63"/>
      <c r="E508" s="64"/>
      <c r="F508" s="64"/>
      <c r="G508" s="64"/>
      <c r="H508" s="64"/>
      <c r="I508" s="64"/>
      <c r="J508" s="65"/>
    </row>
    <row r="509" spans="1:10" ht="12.75">
      <c r="A509" s="60"/>
      <c r="C509" s="62"/>
      <c r="D509" s="63"/>
      <c r="E509" s="64"/>
      <c r="F509" s="64"/>
      <c r="G509" s="64"/>
      <c r="H509" s="64"/>
      <c r="I509" s="64"/>
      <c r="J509" s="65"/>
    </row>
    <row r="510" spans="1:10" ht="12.75">
      <c r="A510" s="60"/>
      <c r="C510" s="62"/>
      <c r="D510" s="63"/>
      <c r="E510" s="64"/>
      <c r="F510" s="64"/>
      <c r="G510" s="64"/>
      <c r="H510" s="64"/>
      <c r="I510" s="64"/>
      <c r="J510" s="65"/>
    </row>
    <row r="511" spans="1:10" ht="12.75">
      <c r="A511" s="60"/>
      <c r="C511" s="62"/>
      <c r="D511" s="63"/>
      <c r="E511" s="64"/>
      <c r="F511" s="64"/>
      <c r="G511" s="64"/>
      <c r="H511" s="64"/>
      <c r="I511" s="64"/>
      <c r="J511" s="65"/>
    </row>
    <row r="512" spans="1:10" ht="12.75">
      <c r="A512" s="60"/>
      <c r="C512" s="62"/>
      <c r="D512" s="63"/>
      <c r="E512" s="64"/>
      <c r="F512" s="64"/>
      <c r="G512" s="64"/>
      <c r="H512" s="64"/>
      <c r="I512" s="64"/>
      <c r="J512" s="65"/>
    </row>
    <row r="513" spans="1:10" ht="12.75">
      <c r="A513" s="60"/>
      <c r="C513" s="62"/>
      <c r="D513" s="63"/>
      <c r="E513" s="64"/>
      <c r="F513" s="64"/>
      <c r="G513" s="64"/>
      <c r="H513" s="64"/>
      <c r="I513" s="64"/>
      <c r="J513" s="65"/>
    </row>
    <row r="514" spans="1:10" ht="12.75">
      <c r="A514" s="60"/>
      <c r="C514" s="62"/>
      <c r="D514" s="63"/>
      <c r="E514" s="64"/>
      <c r="F514" s="64"/>
      <c r="G514" s="64"/>
      <c r="H514" s="64"/>
      <c r="I514" s="64"/>
      <c r="J514" s="65"/>
    </row>
    <row r="515" spans="1:10" ht="12.75">
      <c r="A515" s="60"/>
      <c r="C515" s="62"/>
      <c r="D515" s="63"/>
      <c r="E515" s="64"/>
      <c r="F515" s="64"/>
      <c r="G515" s="64"/>
      <c r="H515" s="64"/>
      <c r="I515" s="64"/>
      <c r="J515" s="65"/>
    </row>
    <row r="516" spans="1:10" ht="12.75">
      <c r="A516" s="60"/>
      <c r="C516" s="62"/>
      <c r="D516" s="63"/>
      <c r="E516" s="64"/>
      <c r="F516" s="64"/>
      <c r="G516" s="64"/>
      <c r="H516" s="64"/>
      <c r="I516" s="64"/>
      <c r="J516" s="65"/>
    </row>
    <row r="517" spans="1:10" ht="12.75">
      <c r="A517" s="60"/>
      <c r="C517" s="62"/>
      <c r="D517" s="63"/>
      <c r="E517" s="64"/>
      <c r="F517" s="64"/>
      <c r="G517" s="64"/>
      <c r="H517" s="64"/>
      <c r="I517" s="64"/>
      <c r="J517" s="65"/>
    </row>
    <row r="518" spans="1:10" ht="12.75">
      <c r="A518" s="60"/>
      <c r="C518" s="62"/>
      <c r="D518" s="63"/>
      <c r="E518" s="64"/>
      <c r="F518" s="64"/>
      <c r="G518" s="64"/>
      <c r="H518" s="64"/>
      <c r="I518" s="64"/>
      <c r="J518" s="65"/>
    </row>
    <row r="519" spans="1:10" ht="12.75">
      <c r="A519" s="60"/>
      <c r="C519" s="62"/>
      <c r="D519" s="63"/>
      <c r="E519" s="64"/>
      <c r="F519" s="64"/>
      <c r="G519" s="64"/>
      <c r="H519" s="64"/>
      <c r="I519" s="64"/>
      <c r="J519" s="65"/>
    </row>
    <row r="520" spans="1:10" ht="12.75">
      <c r="A520" s="60"/>
      <c r="C520" s="62"/>
      <c r="D520" s="63"/>
      <c r="E520" s="64"/>
      <c r="F520" s="64"/>
      <c r="G520" s="64"/>
      <c r="H520" s="64"/>
      <c r="I520" s="64"/>
      <c r="J520" s="65"/>
    </row>
    <row r="521" spans="1:10" ht="12.75">
      <c r="A521" s="60"/>
      <c r="C521" s="62"/>
      <c r="D521" s="63"/>
      <c r="E521" s="64"/>
      <c r="F521" s="64"/>
      <c r="G521" s="64"/>
      <c r="H521" s="64"/>
      <c r="I521" s="64"/>
      <c r="J521" s="65"/>
    </row>
    <row r="522" spans="1:10" ht="12.75">
      <c r="A522" s="60"/>
      <c r="C522" s="62"/>
      <c r="D522" s="63"/>
      <c r="E522" s="64"/>
      <c r="F522" s="64"/>
      <c r="G522" s="64"/>
      <c r="H522" s="64"/>
      <c r="I522" s="64"/>
      <c r="J522" s="65"/>
    </row>
    <row r="523" spans="1:10" ht="12.75">
      <c r="A523" s="60"/>
      <c r="C523" s="62"/>
      <c r="D523" s="63"/>
      <c r="E523" s="64"/>
      <c r="F523" s="64"/>
      <c r="G523" s="64"/>
      <c r="H523" s="64"/>
      <c r="I523" s="64"/>
      <c r="J523" s="65"/>
    </row>
    <row r="524" spans="1:10" ht="12.75">
      <c r="A524" s="60"/>
      <c r="C524" s="62"/>
      <c r="D524" s="63"/>
      <c r="E524" s="64"/>
      <c r="F524" s="64"/>
      <c r="G524" s="64"/>
      <c r="H524" s="64"/>
      <c r="I524" s="64"/>
      <c r="J524" s="65"/>
    </row>
    <row r="525" spans="1:10" ht="12.75">
      <c r="A525" s="60"/>
      <c r="C525" s="62"/>
      <c r="D525" s="63"/>
      <c r="E525" s="64"/>
      <c r="F525" s="64"/>
      <c r="G525" s="64"/>
      <c r="H525" s="64"/>
      <c r="I525" s="64"/>
      <c r="J525" s="65"/>
    </row>
    <row r="526" spans="1:10" ht="12.75">
      <c r="A526" s="60"/>
      <c r="C526" s="62"/>
      <c r="D526" s="63"/>
      <c r="E526" s="64"/>
      <c r="F526" s="64"/>
      <c r="G526" s="64"/>
      <c r="H526" s="64"/>
      <c r="I526" s="64"/>
      <c r="J526" s="65"/>
    </row>
    <row r="527" spans="1:10" ht="12.75">
      <c r="A527" s="60"/>
      <c r="C527" s="62"/>
      <c r="D527" s="63"/>
      <c r="E527" s="64"/>
      <c r="F527" s="64"/>
      <c r="G527" s="64"/>
      <c r="H527" s="64"/>
      <c r="I527" s="64"/>
      <c r="J527" s="65"/>
    </row>
    <row r="528" spans="1:10" ht="12.75">
      <c r="A528" s="60"/>
      <c r="C528" s="62"/>
      <c r="D528" s="63"/>
      <c r="E528" s="64"/>
      <c r="F528" s="64"/>
      <c r="G528" s="64"/>
      <c r="H528" s="64"/>
      <c r="I528" s="64"/>
      <c r="J528" s="65"/>
    </row>
    <row r="529" spans="1:10" ht="12.75">
      <c r="A529" s="60"/>
      <c r="C529" s="62"/>
      <c r="D529" s="63"/>
      <c r="E529" s="64"/>
      <c r="F529" s="64"/>
      <c r="G529" s="64"/>
      <c r="H529" s="64"/>
      <c r="I529" s="64"/>
      <c r="J529" s="65"/>
    </row>
    <row r="530" spans="1:10" ht="12.75">
      <c r="A530" s="60"/>
      <c r="C530" s="62"/>
      <c r="D530" s="63"/>
      <c r="E530" s="64"/>
      <c r="F530" s="64"/>
      <c r="G530" s="64"/>
      <c r="H530" s="64"/>
      <c r="I530" s="64"/>
      <c r="J530" s="65"/>
    </row>
    <row r="531" spans="1:10" ht="12.75">
      <c r="A531" s="60"/>
      <c r="C531" s="62"/>
      <c r="D531" s="63"/>
      <c r="E531" s="64"/>
      <c r="F531" s="64"/>
      <c r="G531" s="64"/>
      <c r="H531" s="64"/>
      <c r="I531" s="64"/>
      <c r="J531" s="65"/>
    </row>
    <row r="532" spans="1:10" ht="12.75">
      <c r="A532" s="60"/>
      <c r="C532" s="62"/>
      <c r="D532" s="63"/>
      <c r="E532" s="64"/>
      <c r="F532" s="64"/>
      <c r="G532" s="64"/>
      <c r="H532" s="64"/>
      <c r="I532" s="64"/>
      <c r="J532" s="65"/>
    </row>
    <row r="533" spans="1:10" ht="12.75">
      <c r="A533" s="60"/>
      <c r="C533" s="62"/>
      <c r="D533" s="63"/>
      <c r="E533" s="64"/>
      <c r="F533" s="64"/>
      <c r="G533" s="64"/>
      <c r="H533" s="64"/>
      <c r="I533" s="64"/>
      <c r="J533" s="65"/>
    </row>
    <row r="534" spans="1:10" ht="12.75">
      <c r="A534" s="60"/>
      <c r="C534" s="62"/>
      <c r="D534" s="63"/>
      <c r="E534" s="64"/>
      <c r="F534" s="64"/>
      <c r="G534" s="64"/>
      <c r="H534" s="64"/>
      <c r="I534" s="64"/>
      <c r="J534" s="65"/>
    </row>
    <row r="535" spans="1:10" ht="12.75">
      <c r="A535" s="60"/>
      <c r="C535" s="62"/>
      <c r="D535" s="63"/>
      <c r="E535" s="64"/>
      <c r="F535" s="64"/>
      <c r="G535" s="64"/>
      <c r="H535" s="64"/>
      <c r="I535" s="64"/>
      <c r="J535" s="65"/>
    </row>
    <row r="536" spans="1:10" ht="12.75">
      <c r="A536" s="60"/>
      <c r="C536" s="62"/>
      <c r="D536" s="63"/>
      <c r="E536" s="64"/>
      <c r="F536" s="64"/>
      <c r="G536" s="64"/>
      <c r="H536" s="64"/>
      <c r="I536" s="64"/>
      <c r="J536" s="65"/>
    </row>
    <row r="537" spans="1:10" ht="12.75">
      <c r="A537" s="60"/>
      <c r="C537" s="62"/>
      <c r="D537" s="63"/>
      <c r="E537" s="64"/>
      <c r="F537" s="64"/>
      <c r="G537" s="64"/>
      <c r="H537" s="64"/>
      <c r="I537" s="64"/>
      <c r="J537" s="65"/>
    </row>
    <row r="538" spans="1:10" ht="12.75">
      <c r="A538" s="60"/>
      <c r="C538" s="62"/>
      <c r="D538" s="63"/>
      <c r="E538" s="64"/>
      <c r="F538" s="64"/>
      <c r="G538" s="64"/>
      <c r="H538" s="64"/>
      <c r="I538" s="64"/>
      <c r="J538" s="65"/>
    </row>
    <row r="539" spans="1:10" ht="12.75">
      <c r="A539" s="60"/>
      <c r="C539" s="62"/>
      <c r="D539" s="63"/>
      <c r="E539" s="64"/>
      <c r="F539" s="64"/>
      <c r="G539" s="64"/>
      <c r="H539" s="64"/>
      <c r="I539" s="64"/>
      <c r="J539" s="65"/>
    </row>
    <row r="540" spans="1:10" ht="12.75">
      <c r="A540" s="60"/>
      <c r="C540" s="62"/>
      <c r="D540" s="63"/>
      <c r="E540" s="64"/>
      <c r="F540" s="64"/>
      <c r="G540" s="64"/>
      <c r="H540" s="64"/>
      <c r="I540" s="64"/>
      <c r="J540" s="65"/>
    </row>
    <row r="541" spans="1:10" ht="12.75">
      <c r="A541" s="60"/>
      <c r="C541" s="62"/>
      <c r="D541" s="63"/>
      <c r="E541" s="64"/>
      <c r="F541" s="64"/>
      <c r="G541" s="64"/>
      <c r="H541" s="64"/>
      <c r="I541" s="64"/>
      <c r="J541" s="65"/>
    </row>
    <row r="542" spans="1:10" ht="12.75">
      <c r="A542" s="60"/>
      <c r="C542" s="62"/>
      <c r="D542" s="63"/>
      <c r="E542" s="64"/>
      <c r="F542" s="64"/>
      <c r="G542" s="64"/>
      <c r="H542" s="64"/>
      <c r="I542" s="64"/>
      <c r="J542" s="65"/>
    </row>
    <row r="543" spans="1:10" ht="12.75">
      <c r="A543" s="60"/>
      <c r="C543" s="62"/>
      <c r="D543" s="63"/>
      <c r="E543" s="64"/>
      <c r="F543" s="64"/>
      <c r="G543" s="64"/>
      <c r="H543" s="64"/>
      <c r="I543" s="64"/>
      <c r="J543" s="65"/>
    </row>
    <row r="544" spans="1:10" ht="12.75">
      <c r="A544" s="60"/>
      <c r="C544" s="62"/>
      <c r="D544" s="63"/>
      <c r="E544" s="64"/>
      <c r="F544" s="64"/>
      <c r="G544" s="64"/>
      <c r="H544" s="64"/>
      <c r="I544" s="64"/>
      <c r="J544" s="65"/>
    </row>
    <row r="545" spans="1:10" ht="12.75">
      <c r="A545" s="60"/>
      <c r="C545" s="62"/>
      <c r="D545" s="63"/>
      <c r="E545" s="64"/>
      <c r="F545" s="64"/>
      <c r="G545" s="64"/>
      <c r="H545" s="64"/>
      <c r="I545" s="64"/>
      <c r="J545" s="65"/>
    </row>
    <row r="546" spans="1:10" ht="12.75">
      <c r="A546" s="60"/>
      <c r="C546" s="62"/>
      <c r="D546" s="63"/>
      <c r="E546" s="64"/>
      <c r="F546" s="64"/>
      <c r="G546" s="64"/>
      <c r="H546" s="64"/>
      <c r="I546" s="64"/>
      <c r="J546" s="65"/>
    </row>
    <row r="547" spans="1:10" ht="12.75">
      <c r="A547" s="60"/>
      <c r="C547" s="62"/>
      <c r="D547" s="63"/>
      <c r="E547" s="64"/>
      <c r="F547" s="64"/>
      <c r="G547" s="64"/>
      <c r="H547" s="64"/>
      <c r="I547" s="64"/>
      <c r="J547" s="65"/>
    </row>
    <row r="548" spans="1:10" ht="12.75">
      <c r="A548" s="60"/>
      <c r="C548" s="62"/>
      <c r="D548" s="63"/>
      <c r="E548" s="64"/>
      <c r="F548" s="64"/>
      <c r="G548" s="64"/>
      <c r="H548" s="64"/>
      <c r="I548" s="64"/>
      <c r="J548" s="65"/>
    </row>
    <row r="549" spans="1:10" ht="12.75">
      <c r="A549" s="60"/>
      <c r="C549" s="62"/>
      <c r="D549" s="63"/>
      <c r="E549" s="64"/>
      <c r="F549" s="64"/>
      <c r="G549" s="64"/>
      <c r="H549" s="64"/>
      <c r="I549" s="64"/>
      <c r="J549" s="65"/>
    </row>
    <row r="550" spans="1:10" ht="12.75">
      <c r="A550" s="60"/>
      <c r="C550" s="62"/>
      <c r="D550" s="63"/>
      <c r="E550" s="64"/>
      <c r="F550" s="64"/>
      <c r="G550" s="64"/>
      <c r="H550" s="64"/>
      <c r="I550" s="64"/>
      <c r="J550" s="65"/>
    </row>
    <row r="551" spans="1:10" ht="12.75">
      <c r="A551" s="60"/>
      <c r="C551" s="62"/>
      <c r="D551" s="63"/>
      <c r="E551" s="64"/>
      <c r="F551" s="64"/>
      <c r="G551" s="64"/>
      <c r="H551" s="64"/>
      <c r="I551" s="64"/>
      <c r="J551" s="65"/>
    </row>
    <row r="552" spans="1:10" ht="12.75">
      <c r="A552" s="60"/>
      <c r="C552" s="62"/>
      <c r="D552" s="63"/>
      <c r="E552" s="64"/>
      <c r="F552" s="64"/>
      <c r="G552" s="64"/>
      <c r="H552" s="64"/>
      <c r="I552" s="64"/>
      <c r="J552" s="65"/>
    </row>
    <row r="553" spans="1:10" ht="12.75">
      <c r="A553" s="60"/>
      <c r="C553" s="62"/>
      <c r="D553" s="63"/>
      <c r="E553" s="64"/>
      <c r="F553" s="64"/>
      <c r="G553" s="64"/>
      <c r="H553" s="64"/>
      <c r="I553" s="64"/>
      <c r="J553" s="65"/>
    </row>
    <row r="554" spans="1:10" ht="12.75">
      <c r="A554" s="60"/>
      <c r="C554" s="62"/>
      <c r="D554" s="63"/>
      <c r="E554" s="64"/>
      <c r="F554" s="64"/>
      <c r="G554" s="64"/>
      <c r="H554" s="64"/>
      <c r="I554" s="64"/>
      <c r="J554" s="65"/>
    </row>
    <row r="555" spans="1:10" ht="12.75">
      <c r="A555" s="60"/>
      <c r="C555" s="62"/>
      <c r="D555" s="63"/>
      <c r="E555" s="64"/>
      <c r="F555" s="64"/>
      <c r="G555" s="64"/>
      <c r="H555" s="64"/>
      <c r="I555" s="64"/>
      <c r="J555" s="65"/>
    </row>
    <row r="556" spans="1:10" ht="12.75">
      <c r="A556" s="60"/>
      <c r="C556" s="62"/>
      <c r="D556" s="63"/>
      <c r="E556" s="64"/>
      <c r="F556" s="64"/>
      <c r="G556" s="64"/>
      <c r="H556" s="64"/>
      <c r="I556" s="64"/>
      <c r="J556" s="65"/>
    </row>
    <row r="557" spans="1:10" ht="12.75">
      <c r="A557" s="60"/>
      <c r="C557" s="62"/>
      <c r="D557" s="63"/>
      <c r="E557" s="64"/>
      <c r="F557" s="64"/>
      <c r="G557" s="64"/>
      <c r="H557" s="64"/>
      <c r="I557" s="64"/>
      <c r="J557" s="65"/>
    </row>
    <row r="558" spans="1:10" ht="12.75">
      <c r="A558" s="60"/>
      <c r="C558" s="62"/>
      <c r="D558" s="63"/>
      <c r="E558" s="64"/>
      <c r="F558" s="64"/>
      <c r="G558" s="64"/>
      <c r="H558" s="64"/>
      <c r="I558" s="64"/>
      <c r="J558" s="65"/>
    </row>
    <row r="559" spans="1:10" ht="12.75">
      <c r="A559" s="60"/>
      <c r="C559" s="62"/>
      <c r="D559" s="63"/>
      <c r="E559" s="64"/>
      <c r="F559" s="64"/>
      <c r="G559" s="64"/>
      <c r="H559" s="64"/>
      <c r="I559" s="64"/>
      <c r="J559" s="65"/>
    </row>
    <row r="560" spans="1:10" ht="12.75">
      <c r="A560" s="60"/>
      <c r="C560" s="62"/>
      <c r="D560" s="63"/>
      <c r="E560" s="64"/>
      <c r="F560" s="64"/>
      <c r="G560" s="64"/>
      <c r="H560" s="64"/>
      <c r="I560" s="64"/>
      <c r="J560" s="65"/>
    </row>
    <row r="561" spans="1:10" ht="12.75">
      <c r="A561" s="60"/>
      <c r="C561" s="62"/>
      <c r="D561" s="63"/>
      <c r="E561" s="64"/>
      <c r="F561" s="64"/>
      <c r="G561" s="64"/>
      <c r="H561" s="64"/>
      <c r="I561" s="64"/>
      <c r="J561" s="65"/>
    </row>
    <row r="562" spans="1:10" ht="12.75">
      <c r="A562" s="60"/>
      <c r="C562" s="62"/>
      <c r="D562" s="63"/>
      <c r="E562" s="64"/>
      <c r="F562" s="64"/>
      <c r="G562" s="64"/>
      <c r="H562" s="64"/>
      <c r="I562" s="64"/>
      <c r="J562" s="65"/>
    </row>
    <row r="563" spans="1:10" ht="12.75">
      <c r="A563" s="60"/>
      <c r="C563" s="62"/>
      <c r="D563" s="63"/>
      <c r="E563" s="64"/>
      <c r="F563" s="64"/>
      <c r="G563" s="64"/>
      <c r="H563" s="64"/>
      <c r="I563" s="64"/>
      <c r="J563" s="65"/>
    </row>
    <row r="564" spans="1:10" ht="12.75">
      <c r="A564" s="60"/>
      <c r="C564" s="62"/>
      <c r="D564" s="63"/>
      <c r="E564" s="64"/>
      <c r="F564" s="64"/>
      <c r="G564" s="64"/>
      <c r="H564" s="64"/>
      <c r="I564" s="64"/>
      <c r="J564" s="65"/>
    </row>
    <row r="565" spans="1:10" ht="12.75">
      <c r="A565" s="60"/>
      <c r="C565" s="62"/>
      <c r="D565" s="63"/>
      <c r="E565" s="64"/>
      <c r="F565" s="64"/>
      <c r="G565" s="64"/>
      <c r="H565" s="64"/>
      <c r="I565" s="64"/>
      <c r="J565" s="65"/>
    </row>
    <row r="566" spans="1:10" ht="12.75">
      <c r="A566" s="60"/>
      <c r="C566" s="62"/>
      <c r="D566" s="63"/>
      <c r="E566" s="64"/>
      <c r="F566" s="64"/>
      <c r="G566" s="64"/>
      <c r="H566" s="64"/>
      <c r="I566" s="64"/>
      <c r="J566" s="65"/>
    </row>
    <row r="567" spans="1:10" ht="12.75">
      <c r="A567" s="60"/>
      <c r="C567" s="62"/>
      <c r="D567" s="63"/>
      <c r="E567" s="64"/>
      <c r="F567" s="64"/>
      <c r="G567" s="64"/>
      <c r="H567" s="64"/>
      <c r="I567" s="64"/>
      <c r="J567" s="65"/>
    </row>
    <row r="568" spans="1:10" ht="12.75">
      <c r="A568" s="60"/>
      <c r="C568" s="62"/>
      <c r="D568" s="63"/>
      <c r="E568" s="64"/>
      <c r="F568" s="64"/>
      <c r="G568" s="64"/>
      <c r="H568" s="64"/>
      <c r="I568" s="64"/>
      <c r="J568" s="65"/>
    </row>
    <row r="569" spans="1:10" ht="12.75">
      <c r="A569" s="60"/>
      <c r="C569" s="62"/>
      <c r="D569" s="63"/>
      <c r="E569" s="64"/>
      <c r="F569" s="64"/>
      <c r="G569" s="64"/>
      <c r="H569" s="64"/>
      <c r="I569" s="64"/>
      <c r="J569" s="65"/>
    </row>
    <row r="570" spans="1:10" ht="12.75">
      <c r="A570" s="60"/>
      <c r="C570" s="62"/>
      <c r="D570" s="63"/>
      <c r="E570" s="64"/>
      <c r="F570" s="64"/>
      <c r="G570" s="64"/>
      <c r="H570" s="64"/>
      <c r="I570" s="64"/>
      <c r="J570" s="65"/>
    </row>
    <row r="571" spans="1:10" ht="12.75">
      <c r="A571" s="60"/>
      <c r="C571" s="62"/>
      <c r="D571" s="63"/>
      <c r="E571" s="64"/>
      <c r="F571" s="64"/>
      <c r="G571" s="64"/>
      <c r="H571" s="64"/>
      <c r="I571" s="64"/>
      <c r="J571" s="65"/>
    </row>
    <row r="572" spans="1:10" ht="12.75">
      <c r="A572" s="60"/>
      <c r="C572" s="62"/>
      <c r="D572" s="63"/>
      <c r="E572" s="64"/>
      <c r="F572" s="64"/>
      <c r="G572" s="64"/>
      <c r="H572" s="64"/>
      <c r="I572" s="64"/>
      <c r="J572" s="65"/>
    </row>
    <row r="573" spans="1:10" ht="12.75">
      <c r="A573" s="60"/>
      <c r="C573" s="62"/>
      <c r="D573" s="63"/>
      <c r="E573" s="64"/>
      <c r="F573" s="64"/>
      <c r="G573" s="64"/>
      <c r="H573" s="64"/>
      <c r="I573" s="64"/>
      <c r="J573" s="65"/>
    </row>
    <row r="574" spans="1:10" ht="12.75">
      <c r="A574" s="60"/>
      <c r="C574" s="62"/>
      <c r="D574" s="63"/>
      <c r="E574" s="64"/>
      <c r="F574" s="64"/>
      <c r="G574" s="64"/>
      <c r="H574" s="64"/>
      <c r="I574" s="64"/>
      <c r="J574" s="65"/>
    </row>
    <row r="575" spans="1:10" ht="12.75">
      <c r="A575" s="60"/>
      <c r="C575" s="62"/>
      <c r="D575" s="63"/>
      <c r="E575" s="64"/>
      <c r="F575" s="64"/>
      <c r="G575" s="64"/>
      <c r="H575" s="64"/>
      <c r="I575" s="64"/>
      <c r="J575" s="65"/>
    </row>
    <row r="576" spans="1:10" ht="12.75">
      <c r="A576" s="60"/>
      <c r="C576" s="62"/>
      <c r="D576" s="63"/>
      <c r="E576" s="64"/>
      <c r="F576" s="64"/>
      <c r="G576" s="64"/>
      <c r="H576" s="64"/>
      <c r="I576" s="64"/>
      <c r="J576" s="65"/>
    </row>
    <row r="577" spans="1:10" ht="12.75">
      <c r="A577" s="60"/>
      <c r="C577" s="62"/>
      <c r="D577" s="63"/>
      <c r="E577" s="64"/>
      <c r="F577" s="64"/>
      <c r="G577" s="64"/>
      <c r="H577" s="64"/>
      <c r="I577" s="64"/>
      <c r="J577" s="65"/>
    </row>
    <row r="578" spans="1:10" ht="12.75">
      <c r="A578" s="60"/>
      <c r="C578" s="62"/>
      <c r="D578" s="63"/>
      <c r="E578" s="64"/>
      <c r="F578" s="64"/>
      <c r="G578" s="64"/>
      <c r="H578" s="64"/>
      <c r="I578" s="64"/>
      <c r="J578" s="65"/>
    </row>
    <row r="579" spans="1:10" ht="12.75">
      <c r="A579" s="60"/>
      <c r="C579" s="62"/>
      <c r="D579" s="63"/>
      <c r="E579" s="64"/>
      <c r="F579" s="64"/>
      <c r="G579" s="64"/>
      <c r="H579" s="64"/>
      <c r="I579" s="64"/>
      <c r="J579" s="65"/>
    </row>
    <row r="580" spans="1:10" ht="12.75">
      <c r="A580" s="60"/>
      <c r="C580" s="62"/>
      <c r="D580" s="63"/>
      <c r="E580" s="64"/>
      <c r="F580" s="64"/>
      <c r="G580" s="64"/>
      <c r="H580" s="64"/>
      <c r="I580" s="64"/>
      <c r="J580" s="65"/>
    </row>
    <row r="581" spans="1:10" ht="12.75">
      <c r="A581" s="60"/>
      <c r="C581" s="62"/>
      <c r="D581" s="63"/>
      <c r="E581" s="64"/>
      <c r="F581" s="64"/>
      <c r="G581" s="64"/>
      <c r="H581" s="64"/>
      <c r="I581" s="64"/>
      <c r="J581" s="65"/>
    </row>
    <row r="582" spans="1:10" ht="12.75">
      <c r="A582" s="60"/>
      <c r="C582" s="62"/>
      <c r="D582" s="63"/>
      <c r="E582" s="64"/>
      <c r="F582" s="64"/>
      <c r="G582" s="64"/>
      <c r="H582" s="64"/>
      <c r="I582" s="64"/>
      <c r="J582" s="65"/>
    </row>
    <row r="583" spans="1:10" ht="12.75">
      <c r="A583" s="60"/>
      <c r="C583" s="62"/>
      <c r="D583" s="63"/>
      <c r="E583" s="64"/>
      <c r="F583" s="64"/>
      <c r="G583" s="64"/>
      <c r="H583" s="64"/>
      <c r="I583" s="64"/>
      <c r="J583" s="65"/>
    </row>
    <row r="584" spans="1:10" ht="12.75">
      <c r="A584" s="60"/>
      <c r="C584" s="62"/>
      <c r="D584" s="63"/>
      <c r="E584" s="64"/>
      <c r="F584" s="64"/>
      <c r="G584" s="64"/>
      <c r="H584" s="64"/>
      <c r="I584" s="64"/>
      <c r="J584" s="65"/>
    </row>
    <row r="585" spans="1:10" ht="12.75">
      <c r="A585" s="60"/>
      <c r="C585" s="62"/>
      <c r="D585" s="63"/>
      <c r="E585" s="64"/>
      <c r="F585" s="64"/>
      <c r="G585" s="64"/>
      <c r="H585" s="64"/>
      <c r="I585" s="64"/>
      <c r="J585" s="65"/>
    </row>
    <row r="586" spans="1:10" ht="12.75">
      <c r="A586" s="60"/>
      <c r="C586" s="62"/>
      <c r="D586" s="63"/>
      <c r="E586" s="64"/>
      <c r="F586" s="64"/>
      <c r="G586" s="64"/>
      <c r="H586" s="64"/>
      <c r="I586" s="64"/>
      <c r="J586" s="65"/>
    </row>
    <row r="587" spans="1:10" ht="12.75">
      <c r="A587" s="60"/>
      <c r="C587" s="62"/>
      <c r="D587" s="63"/>
      <c r="E587" s="64"/>
      <c r="F587" s="64"/>
      <c r="G587" s="64"/>
      <c r="H587" s="64"/>
      <c r="I587" s="64"/>
      <c r="J587" s="65"/>
    </row>
    <row r="588" spans="1:10" ht="12.75">
      <c r="A588" s="60"/>
      <c r="C588" s="62"/>
      <c r="D588" s="63"/>
      <c r="E588" s="64"/>
      <c r="F588" s="64"/>
      <c r="G588" s="64"/>
      <c r="H588" s="64"/>
      <c r="I588" s="64"/>
      <c r="J588" s="65"/>
    </row>
    <row r="589" spans="1:10" ht="12.75">
      <c r="A589" s="60"/>
      <c r="C589" s="62"/>
      <c r="D589" s="63"/>
      <c r="E589" s="64"/>
      <c r="F589" s="64"/>
      <c r="G589" s="64"/>
      <c r="H589" s="64"/>
      <c r="I589" s="64"/>
      <c r="J589" s="65"/>
    </row>
    <row r="590" spans="1:10" ht="12.75">
      <c r="A590" s="60"/>
      <c r="C590" s="62"/>
      <c r="D590" s="63"/>
      <c r="E590" s="64"/>
      <c r="F590" s="64"/>
      <c r="G590" s="64"/>
      <c r="H590" s="64"/>
      <c r="I590" s="64"/>
      <c r="J590" s="65"/>
    </row>
    <row r="591" spans="1:10" ht="12.75">
      <c r="A591" s="60"/>
      <c r="C591" s="62"/>
      <c r="D591" s="63"/>
      <c r="E591" s="64"/>
      <c r="F591" s="64"/>
      <c r="G591" s="64"/>
      <c r="H591" s="64"/>
      <c r="I591" s="64"/>
      <c r="J591" s="65"/>
    </row>
    <row r="592" spans="1:10" ht="12.75">
      <c r="A592" s="60"/>
      <c r="C592" s="62"/>
      <c r="D592" s="63"/>
      <c r="E592" s="64"/>
      <c r="F592" s="64"/>
      <c r="G592" s="64"/>
      <c r="H592" s="64"/>
      <c r="I592" s="64"/>
      <c r="J592" s="65"/>
    </row>
    <row r="593" spans="1:10" ht="12.75">
      <c r="A593" s="60"/>
      <c r="C593" s="62"/>
      <c r="D593" s="63"/>
      <c r="E593" s="64"/>
      <c r="F593" s="64"/>
      <c r="G593" s="64"/>
      <c r="H593" s="64"/>
      <c r="I593" s="64"/>
      <c r="J593" s="65"/>
    </row>
    <row r="594" spans="1:10" ht="12.75">
      <c r="A594" s="60"/>
      <c r="C594" s="62"/>
      <c r="D594" s="63"/>
      <c r="E594" s="64"/>
      <c r="F594" s="64"/>
      <c r="G594" s="64"/>
      <c r="H594" s="64"/>
      <c r="I594" s="64"/>
      <c r="J594" s="65"/>
    </row>
    <row r="595" spans="1:10" ht="12.75">
      <c r="A595" s="60"/>
      <c r="C595" s="62"/>
      <c r="D595" s="63"/>
      <c r="E595" s="64"/>
      <c r="F595" s="64"/>
      <c r="G595" s="64"/>
      <c r="H595" s="64"/>
      <c r="I595" s="64"/>
      <c r="J595" s="65"/>
    </row>
    <row r="596" spans="1:10" ht="12.75">
      <c r="A596" s="60"/>
      <c r="C596" s="62"/>
      <c r="D596" s="63"/>
      <c r="E596" s="64"/>
      <c r="F596" s="64"/>
      <c r="G596" s="64"/>
      <c r="H596" s="64"/>
      <c r="I596" s="64"/>
      <c r="J596" s="65"/>
    </row>
    <row r="597" spans="1:10" ht="12.75">
      <c r="A597" s="60"/>
      <c r="C597" s="62"/>
      <c r="D597" s="63"/>
      <c r="E597" s="64"/>
      <c r="F597" s="64"/>
      <c r="G597" s="64"/>
      <c r="H597" s="64"/>
      <c r="I597" s="64"/>
      <c r="J597" s="65"/>
    </row>
    <row r="598" spans="1:10" ht="12.75">
      <c r="A598" s="60"/>
      <c r="C598" s="62"/>
      <c r="D598" s="63"/>
      <c r="E598" s="64"/>
      <c r="F598" s="64"/>
      <c r="G598" s="64"/>
      <c r="H598" s="64"/>
      <c r="I598" s="64"/>
      <c r="J598" s="65"/>
    </row>
    <row r="599" spans="1:10" ht="12.75">
      <c r="A599" s="60"/>
      <c r="C599" s="62"/>
      <c r="D599" s="63"/>
      <c r="E599" s="64"/>
      <c r="F599" s="64"/>
      <c r="G599" s="64"/>
      <c r="H599" s="64"/>
      <c r="I599" s="64"/>
      <c r="J599" s="65"/>
    </row>
    <row r="600" spans="1:10" ht="12.75">
      <c r="A600" s="60"/>
      <c r="C600" s="62"/>
      <c r="D600" s="63"/>
      <c r="E600" s="64"/>
      <c r="F600" s="64"/>
      <c r="G600" s="64"/>
      <c r="H600" s="64"/>
      <c r="I600" s="64"/>
      <c r="J600" s="65"/>
    </row>
    <row r="601" spans="1:10" ht="12.75">
      <c r="A601" s="60"/>
      <c r="C601" s="62"/>
      <c r="D601" s="63"/>
      <c r="E601" s="64"/>
      <c r="F601" s="64"/>
      <c r="G601" s="64"/>
      <c r="H601" s="64"/>
      <c r="I601" s="64"/>
      <c r="J601" s="65"/>
    </row>
    <row r="602" spans="1:10" ht="12.75">
      <c r="A602" s="60"/>
      <c r="C602" s="62"/>
      <c r="D602" s="63"/>
      <c r="E602" s="64"/>
      <c r="F602" s="64"/>
      <c r="G602" s="64"/>
      <c r="H602" s="64"/>
      <c r="I602" s="64"/>
      <c r="J602" s="65"/>
    </row>
    <row r="603" spans="1:10" ht="12.75">
      <c r="A603" s="60"/>
      <c r="C603" s="62"/>
      <c r="D603" s="63"/>
      <c r="E603" s="64"/>
      <c r="F603" s="64"/>
      <c r="G603" s="64"/>
      <c r="H603" s="64"/>
      <c r="I603" s="64"/>
      <c r="J603" s="65"/>
    </row>
    <row r="604" spans="1:10" ht="12.75">
      <c r="A604" s="60"/>
      <c r="C604" s="62"/>
      <c r="D604" s="63"/>
      <c r="E604" s="64"/>
      <c r="F604" s="64"/>
      <c r="G604" s="64"/>
      <c r="H604" s="64"/>
      <c r="I604" s="64"/>
      <c r="J604" s="65"/>
    </row>
    <row r="605" spans="1:10" ht="12.75">
      <c r="A605" s="60"/>
      <c r="C605" s="62"/>
      <c r="D605" s="63"/>
      <c r="E605" s="64"/>
      <c r="F605" s="64"/>
      <c r="G605" s="64"/>
      <c r="H605" s="64"/>
      <c r="I605" s="64"/>
      <c r="J605" s="65"/>
    </row>
    <row r="606" spans="1:10" ht="12.75">
      <c r="A606" s="60"/>
      <c r="C606" s="62"/>
      <c r="D606" s="63"/>
      <c r="E606" s="64"/>
      <c r="F606" s="64"/>
      <c r="G606" s="64"/>
      <c r="H606" s="64"/>
      <c r="I606" s="64"/>
      <c r="J606" s="65"/>
    </row>
    <row r="607" spans="1:10" ht="12.75">
      <c r="A607" s="60"/>
      <c r="C607" s="62"/>
      <c r="D607" s="63"/>
      <c r="E607" s="64"/>
      <c r="F607" s="64"/>
      <c r="G607" s="64"/>
      <c r="H607" s="64"/>
      <c r="I607" s="64"/>
      <c r="J607" s="65"/>
    </row>
    <row r="608" spans="1:10" ht="12.75">
      <c r="A608" s="60"/>
      <c r="C608" s="62"/>
      <c r="D608" s="63"/>
      <c r="E608" s="64"/>
      <c r="F608" s="64"/>
      <c r="G608" s="64"/>
      <c r="H608" s="64"/>
      <c r="I608" s="64"/>
      <c r="J608" s="65"/>
    </row>
    <row r="609" spans="1:10" ht="12.75">
      <c r="A609" s="60"/>
      <c r="C609" s="62"/>
      <c r="D609" s="63"/>
      <c r="E609" s="64"/>
      <c r="F609" s="64"/>
      <c r="G609" s="64"/>
      <c r="H609" s="64"/>
      <c r="I609" s="64"/>
      <c r="J609" s="65"/>
    </row>
    <row r="610" spans="1:10" ht="12.75">
      <c r="A610" s="60"/>
      <c r="C610" s="62"/>
      <c r="D610" s="63"/>
      <c r="E610" s="64"/>
      <c r="F610" s="64"/>
      <c r="G610" s="64"/>
      <c r="H610" s="64"/>
      <c r="I610" s="64"/>
      <c r="J610" s="65"/>
    </row>
    <row r="611" spans="1:10" ht="12.75">
      <c r="A611" s="60"/>
      <c r="C611" s="62"/>
      <c r="D611" s="63"/>
      <c r="E611" s="64"/>
      <c r="F611" s="64"/>
      <c r="G611" s="64"/>
      <c r="H611" s="64"/>
      <c r="I611" s="64"/>
      <c r="J611" s="65"/>
    </row>
    <row r="612" spans="1:10" ht="12.75">
      <c r="A612" s="60"/>
      <c r="C612" s="62"/>
      <c r="D612" s="63"/>
      <c r="E612" s="64"/>
      <c r="F612" s="64"/>
      <c r="G612" s="64"/>
      <c r="H612" s="64"/>
      <c r="I612" s="64"/>
      <c r="J612" s="65"/>
    </row>
    <row r="613" spans="1:10" ht="12.75">
      <c r="A613" s="60"/>
      <c r="C613" s="62"/>
      <c r="D613" s="63"/>
      <c r="E613" s="64"/>
      <c r="F613" s="64"/>
      <c r="G613" s="64"/>
      <c r="H613" s="64"/>
      <c r="I613" s="64"/>
      <c r="J613" s="65"/>
    </row>
    <row r="614" spans="1:10" ht="12.75">
      <c r="A614" s="60"/>
      <c r="C614" s="62"/>
      <c r="D614" s="63"/>
      <c r="E614" s="64"/>
      <c r="F614" s="64"/>
      <c r="G614" s="64"/>
      <c r="H614" s="64"/>
      <c r="I614" s="64"/>
      <c r="J614" s="65"/>
    </row>
    <row r="615" spans="1:10" ht="12.75">
      <c r="A615" s="60"/>
      <c r="C615" s="62"/>
      <c r="D615" s="63"/>
      <c r="E615" s="64"/>
      <c r="F615" s="64"/>
      <c r="G615" s="64"/>
      <c r="H615" s="64"/>
      <c r="I615" s="64"/>
      <c r="J615" s="65"/>
    </row>
    <row r="616" spans="1:10" ht="12.75">
      <c r="A616" s="60"/>
      <c r="C616" s="62"/>
      <c r="D616" s="63"/>
      <c r="E616" s="64"/>
      <c r="F616" s="64"/>
      <c r="G616" s="64"/>
      <c r="H616" s="64"/>
      <c r="I616" s="64"/>
      <c r="J616" s="65"/>
    </row>
    <row r="617" spans="1:10" ht="12.75">
      <c r="A617" s="60"/>
      <c r="C617" s="62"/>
      <c r="D617" s="63"/>
      <c r="E617" s="64"/>
      <c r="F617" s="64"/>
      <c r="G617" s="64"/>
      <c r="H617" s="64"/>
      <c r="I617" s="64"/>
      <c r="J617" s="65"/>
    </row>
    <row r="618" spans="1:10" ht="12.75">
      <c r="A618" s="60"/>
      <c r="C618" s="62"/>
      <c r="D618" s="63"/>
      <c r="E618" s="64"/>
      <c r="F618" s="64"/>
      <c r="G618" s="64"/>
      <c r="H618" s="64"/>
      <c r="I618" s="64"/>
      <c r="J618" s="65"/>
    </row>
    <row r="619" spans="1:10" ht="12.75">
      <c r="A619" s="60"/>
      <c r="C619" s="62"/>
      <c r="D619" s="63"/>
      <c r="E619" s="64"/>
      <c r="F619" s="64"/>
      <c r="G619" s="64"/>
      <c r="H619" s="64"/>
      <c r="I619" s="64"/>
      <c r="J619" s="65"/>
    </row>
    <row r="620" spans="1:10" ht="12.75">
      <c r="A620" s="60"/>
      <c r="C620" s="62"/>
      <c r="D620" s="63"/>
      <c r="E620" s="64"/>
      <c r="F620" s="64"/>
      <c r="G620" s="64"/>
      <c r="H620" s="64"/>
      <c r="I620" s="64"/>
      <c r="J620" s="65"/>
    </row>
    <row r="621" spans="1:10" ht="12.75">
      <c r="A621" s="60"/>
      <c r="C621" s="62"/>
      <c r="D621" s="63"/>
      <c r="E621" s="64"/>
      <c r="F621" s="64"/>
      <c r="G621" s="64"/>
      <c r="H621" s="64"/>
      <c r="I621" s="64"/>
      <c r="J621" s="65"/>
    </row>
    <row r="622" spans="1:10" ht="12.75">
      <c r="A622" s="60"/>
      <c r="C622" s="62"/>
      <c r="D622" s="63"/>
      <c r="E622" s="64"/>
      <c r="F622" s="64"/>
      <c r="G622" s="64"/>
      <c r="H622" s="64"/>
      <c r="I622" s="64"/>
      <c r="J622" s="65"/>
    </row>
    <row r="623" spans="1:10" ht="12.75">
      <c r="A623" s="60"/>
      <c r="C623" s="62"/>
      <c r="D623" s="63"/>
      <c r="E623" s="64"/>
      <c r="F623" s="64"/>
      <c r="G623" s="64"/>
      <c r="H623" s="64"/>
      <c r="I623" s="64"/>
      <c r="J623" s="65"/>
    </row>
    <row r="624" spans="1:10" ht="12.75">
      <c r="A624" s="60"/>
      <c r="C624" s="62"/>
      <c r="D624" s="63"/>
      <c r="E624" s="64"/>
      <c r="F624" s="64"/>
      <c r="G624" s="64"/>
      <c r="H624" s="64"/>
      <c r="I624" s="64"/>
      <c r="J624" s="65"/>
    </row>
    <row r="625" spans="1:10" ht="12.75">
      <c r="A625" s="60"/>
      <c r="C625" s="62"/>
      <c r="D625" s="63"/>
      <c r="E625" s="64"/>
      <c r="F625" s="64"/>
      <c r="G625" s="64"/>
      <c r="H625" s="64"/>
      <c r="I625" s="64"/>
      <c r="J625" s="65"/>
    </row>
    <row r="626" spans="1:10" ht="12.75">
      <c r="A626" s="60"/>
      <c r="C626" s="62"/>
      <c r="D626" s="63"/>
      <c r="E626" s="64"/>
      <c r="F626" s="64"/>
      <c r="G626" s="64"/>
      <c r="H626" s="64"/>
      <c r="I626" s="64"/>
      <c r="J626" s="65"/>
    </row>
    <row r="627" spans="1:10" ht="12.75">
      <c r="A627" s="60"/>
      <c r="C627" s="62"/>
      <c r="D627" s="63"/>
      <c r="E627" s="64"/>
      <c r="F627" s="64"/>
      <c r="G627" s="64"/>
      <c r="H627" s="64"/>
      <c r="I627" s="64"/>
      <c r="J627" s="65"/>
    </row>
    <row r="628" spans="1:10" ht="12.75">
      <c r="A628" s="60"/>
      <c r="C628" s="62"/>
      <c r="D628" s="63"/>
      <c r="E628" s="64"/>
      <c r="F628" s="64"/>
      <c r="G628" s="64"/>
      <c r="H628" s="64"/>
      <c r="I628" s="64"/>
      <c r="J628" s="65"/>
    </row>
  </sheetData>
  <autoFilter ref="A2:J380" xr:uid="{00000000-0009-0000-0000-000000000000}">
    <filterColumn colId="5" showButton="0"/>
    <filterColumn colId="7" showButton="0"/>
  </autoFilter>
  <mergeCells count="11">
    <mergeCell ref="E1:J1"/>
    <mergeCell ref="F2:G2"/>
    <mergeCell ref="F3:G3"/>
    <mergeCell ref="H2:I2"/>
    <mergeCell ref="H3:I3"/>
    <mergeCell ref="J2:J4"/>
    <mergeCell ref="A1:D1"/>
    <mergeCell ref="D2:D4"/>
    <mergeCell ref="B2:B4"/>
    <mergeCell ref="A2:A4"/>
    <mergeCell ref="C2:C4"/>
  </mergeCells>
  <printOptions horizontalCentered="1"/>
  <pageMargins left="0.19685039370078738" right="0.19685039370078738" top="0.59055118110236215" bottom="0.62992125984251968" header="0" footer="0"/>
  <pageSetup paperSize="9" fitToHeight="0" orientation="landscape" r:id="rId1"/>
  <headerFooter>
    <oddHeader>&amp;CGERÊNCIA DE GESTÃO E FINANÇAS</oddHeader>
    <oddFooter>&amp;L&amp;D&amp;R&amp;P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5"/>
  <sheetViews>
    <sheetView zoomScale="96" zoomScaleNormal="96" workbookViewId="0">
      <pane ySplit="4" topLeftCell="A83" activePane="bottomLeft" state="frozen"/>
      <selection pane="bottomLeft" activeCell="D15" sqref="D15"/>
    </sheetView>
  </sheetViews>
  <sheetFormatPr defaultColWidth="9.140625" defaultRowHeight="12.75"/>
  <cols>
    <col min="1" max="1" width="94.28515625" style="1" customWidth="1"/>
    <col min="2" max="2" width="27.28515625" style="36" customWidth="1"/>
    <col min="3" max="3" width="23.42578125" style="36" customWidth="1"/>
    <col min="4" max="4" width="11.5703125" style="36" customWidth="1"/>
    <col min="5" max="5" width="29.7109375" style="1" customWidth="1"/>
    <col min="6" max="6" width="21" style="1" customWidth="1"/>
    <col min="7" max="7" width="26.5703125" style="1" bestFit="1" customWidth="1"/>
    <col min="8" max="8" width="24" style="1" bestFit="1" customWidth="1"/>
    <col min="9" max="9" width="25.7109375" style="1" bestFit="1" customWidth="1"/>
    <col min="10" max="16384" width="9.140625" style="1"/>
  </cols>
  <sheetData>
    <row r="1" spans="1:9">
      <c r="A1" s="107" t="s">
        <v>0</v>
      </c>
      <c r="B1" s="108"/>
      <c r="C1" s="108"/>
      <c r="D1" s="109"/>
      <c r="E1" s="114" t="s">
        <v>1</v>
      </c>
      <c r="F1" s="114"/>
      <c r="G1" s="128"/>
      <c r="H1" s="128"/>
      <c r="I1" s="128"/>
    </row>
    <row r="2" spans="1:9">
      <c r="A2" s="112" t="s">
        <v>2</v>
      </c>
      <c r="B2" s="111" t="s">
        <v>3</v>
      </c>
      <c r="C2" s="113" t="s">
        <v>4</v>
      </c>
      <c r="D2" s="110" t="s">
        <v>5</v>
      </c>
      <c r="E2" s="2" t="s">
        <v>6</v>
      </c>
      <c r="F2" s="3" t="s">
        <v>7</v>
      </c>
      <c r="G2" s="115" t="s">
        <v>8</v>
      </c>
      <c r="H2" s="116"/>
      <c r="I2" s="117" t="s">
        <v>9</v>
      </c>
    </row>
    <row r="3" spans="1:9" ht="25.5">
      <c r="A3" s="112"/>
      <c r="B3" s="111"/>
      <c r="C3" s="113"/>
      <c r="D3" s="110"/>
      <c r="E3" s="2" t="s">
        <v>10</v>
      </c>
      <c r="F3" s="3" t="s">
        <v>11</v>
      </c>
      <c r="G3" s="115" t="s">
        <v>12</v>
      </c>
      <c r="H3" s="116"/>
      <c r="I3" s="118"/>
    </row>
    <row r="4" spans="1:9">
      <c r="A4" s="112"/>
      <c r="B4" s="111"/>
      <c r="C4" s="113"/>
      <c r="D4" s="110"/>
      <c r="E4" s="4" t="s">
        <v>296</v>
      </c>
      <c r="F4" s="5" t="s">
        <v>297</v>
      </c>
      <c r="G4" s="5" t="s">
        <v>298</v>
      </c>
      <c r="H4" s="6" t="s">
        <v>296</v>
      </c>
      <c r="I4" s="119"/>
    </row>
    <row r="5" spans="1:9">
      <c r="A5" s="7" t="s">
        <v>299</v>
      </c>
      <c r="B5" s="8" t="s">
        <v>30</v>
      </c>
      <c r="C5" s="9" t="s">
        <v>300</v>
      </c>
      <c r="D5" s="10" t="s">
        <v>32</v>
      </c>
      <c r="E5" s="11"/>
      <c r="F5" s="12"/>
      <c r="G5" s="11">
        <v>2750</v>
      </c>
      <c r="H5" s="12">
        <v>2750</v>
      </c>
      <c r="I5" s="13">
        <f>SUM(E5:H5)</f>
        <v>5500</v>
      </c>
    </row>
    <row r="6" spans="1:9">
      <c r="A6" s="14" t="s">
        <v>301</v>
      </c>
      <c r="B6" s="8" t="s">
        <v>97</v>
      </c>
      <c r="C6" s="15" t="s">
        <v>302</v>
      </c>
      <c r="D6" s="10" t="s">
        <v>32</v>
      </c>
      <c r="E6" s="11"/>
      <c r="F6" s="12"/>
      <c r="G6" s="12"/>
      <c r="H6" s="11">
        <v>3000</v>
      </c>
      <c r="I6" s="13">
        <f>SUM(E6:H6)</f>
        <v>3000</v>
      </c>
    </row>
    <row r="7" spans="1:9">
      <c r="A7" s="66" t="s">
        <v>303</v>
      </c>
      <c r="B7" s="67" t="s">
        <v>304</v>
      </c>
      <c r="C7" s="16" t="s">
        <v>305</v>
      </c>
      <c r="D7" s="17" t="s">
        <v>21</v>
      </c>
      <c r="E7" s="78">
        <v>4000</v>
      </c>
      <c r="F7" s="18"/>
      <c r="G7" s="18"/>
      <c r="H7" s="12"/>
      <c r="I7" s="13">
        <f>SUM(E7:H7)</f>
        <v>4000</v>
      </c>
    </row>
    <row r="8" spans="1:9">
      <c r="A8" s="66" t="s">
        <v>306</v>
      </c>
      <c r="B8" s="67" t="s">
        <v>307</v>
      </c>
      <c r="C8" s="19" t="s">
        <v>305</v>
      </c>
      <c r="D8" s="19" t="s">
        <v>21</v>
      </c>
      <c r="E8" s="79">
        <v>4000</v>
      </c>
      <c r="F8" s="20"/>
      <c r="G8" s="21"/>
      <c r="H8" s="12"/>
      <c r="I8" s="13">
        <f>SUM(E8:H8)</f>
        <v>4000</v>
      </c>
    </row>
    <row r="9" spans="1:9">
      <c r="A9" s="7" t="s">
        <v>308</v>
      </c>
      <c r="B9" s="8" t="s">
        <v>195</v>
      </c>
      <c r="C9" s="22" t="s">
        <v>309</v>
      </c>
      <c r="D9" s="23" t="s">
        <v>32</v>
      </c>
      <c r="E9" s="24"/>
      <c r="F9" s="25"/>
      <c r="G9" s="25">
        <v>5000</v>
      </c>
      <c r="H9" s="12"/>
      <c r="I9" s="13">
        <f t="shared" ref="I9:I41" si="0">SUM(E9:H9)</f>
        <v>5000</v>
      </c>
    </row>
    <row r="10" spans="1:9">
      <c r="A10" s="26" t="s">
        <v>310</v>
      </c>
      <c r="B10" s="8" t="s">
        <v>60</v>
      </c>
      <c r="C10" s="9" t="s">
        <v>311</v>
      </c>
      <c r="D10" s="10" t="s">
        <v>28</v>
      </c>
      <c r="E10" s="11">
        <v>5000</v>
      </c>
      <c r="F10" s="12"/>
      <c r="G10" s="12"/>
      <c r="H10" s="12"/>
      <c r="I10" s="13">
        <f t="shared" si="0"/>
        <v>5000</v>
      </c>
    </row>
    <row r="11" spans="1:9">
      <c r="A11" s="14" t="s">
        <v>312</v>
      </c>
      <c r="B11" s="8" t="s">
        <v>89</v>
      </c>
      <c r="C11" s="15" t="s">
        <v>302</v>
      </c>
      <c r="D11" s="10" t="s">
        <v>28</v>
      </c>
      <c r="E11" s="11"/>
      <c r="F11" s="12"/>
      <c r="G11" s="12"/>
      <c r="H11" s="12">
        <v>4000</v>
      </c>
      <c r="I11" s="13">
        <f t="shared" si="0"/>
        <v>4000</v>
      </c>
    </row>
    <row r="12" spans="1:9">
      <c r="A12" s="27" t="s">
        <v>313</v>
      </c>
      <c r="B12" s="28" t="s">
        <v>314</v>
      </c>
      <c r="C12" s="9" t="s">
        <v>315</v>
      </c>
      <c r="D12" s="10" t="s">
        <v>28</v>
      </c>
      <c r="E12" s="11">
        <v>5000</v>
      </c>
      <c r="F12" s="12"/>
      <c r="G12" s="12"/>
      <c r="H12" s="12"/>
      <c r="I12" s="13">
        <f t="shared" si="0"/>
        <v>5000</v>
      </c>
    </row>
    <row r="13" spans="1:9">
      <c r="A13" s="7" t="s">
        <v>316</v>
      </c>
      <c r="B13" s="8" t="s">
        <v>63</v>
      </c>
      <c r="C13" s="9" t="s">
        <v>309</v>
      </c>
      <c r="D13" s="10" t="s">
        <v>32</v>
      </c>
      <c r="E13" s="11"/>
      <c r="F13" s="12"/>
      <c r="G13" s="12">
        <v>2000</v>
      </c>
      <c r="H13" s="12"/>
      <c r="I13" s="13">
        <f t="shared" si="0"/>
        <v>2000</v>
      </c>
    </row>
    <row r="14" spans="1:9">
      <c r="A14" s="66" t="s">
        <v>317</v>
      </c>
      <c r="B14" s="67" t="s">
        <v>143</v>
      </c>
      <c r="C14" s="9" t="s">
        <v>309</v>
      </c>
      <c r="D14" s="10" t="s">
        <v>145</v>
      </c>
      <c r="E14" s="11"/>
      <c r="F14" s="80">
        <v>5600</v>
      </c>
      <c r="G14" s="12"/>
      <c r="H14" s="12"/>
      <c r="I14" s="13">
        <f t="shared" si="0"/>
        <v>5600</v>
      </c>
    </row>
    <row r="15" spans="1:9">
      <c r="A15" s="7" t="s">
        <v>318</v>
      </c>
      <c r="B15" s="8" t="s">
        <v>156</v>
      </c>
      <c r="C15" s="9" t="s">
        <v>319</v>
      </c>
      <c r="D15" s="10" t="s">
        <v>32</v>
      </c>
      <c r="E15" s="11"/>
      <c r="F15" s="12"/>
      <c r="G15" s="12">
        <v>5000</v>
      </c>
      <c r="H15" s="12"/>
      <c r="I15" s="13">
        <f t="shared" si="0"/>
        <v>5000</v>
      </c>
    </row>
    <row r="16" spans="1:9">
      <c r="A16" s="7" t="s">
        <v>320</v>
      </c>
      <c r="B16" s="8" t="s">
        <v>156</v>
      </c>
      <c r="C16" s="9" t="s">
        <v>319</v>
      </c>
      <c r="D16" s="10" t="s">
        <v>32</v>
      </c>
      <c r="E16" s="81"/>
      <c r="F16" s="12"/>
      <c r="G16" s="12">
        <v>5000</v>
      </c>
      <c r="H16" s="12">
        <f>10000+5000+10000</f>
        <v>25000</v>
      </c>
      <c r="I16" s="13">
        <f t="shared" si="0"/>
        <v>30000</v>
      </c>
    </row>
    <row r="17" spans="1:9">
      <c r="A17" s="66" t="s">
        <v>321</v>
      </c>
      <c r="B17" s="67" t="s">
        <v>80</v>
      </c>
      <c r="C17" s="9" t="s">
        <v>309</v>
      </c>
      <c r="D17" s="10" t="s">
        <v>21</v>
      </c>
      <c r="E17" s="82"/>
      <c r="F17" s="12">
        <v>5000</v>
      </c>
      <c r="G17" s="12"/>
      <c r="H17" s="12"/>
      <c r="I17" s="13">
        <f t="shared" si="0"/>
        <v>5000</v>
      </c>
    </row>
    <row r="18" spans="1:9">
      <c r="A18" s="75" t="s">
        <v>322</v>
      </c>
      <c r="B18" s="74" t="s">
        <v>323</v>
      </c>
      <c r="C18" s="9" t="s">
        <v>324</v>
      </c>
      <c r="D18" s="10" t="s">
        <v>28</v>
      </c>
      <c r="E18" s="82">
        <v>3000</v>
      </c>
      <c r="F18" s="12"/>
      <c r="G18" s="12"/>
      <c r="H18" s="12"/>
      <c r="I18" s="13">
        <f t="shared" si="0"/>
        <v>3000</v>
      </c>
    </row>
    <row r="19" spans="1:9">
      <c r="A19" s="7" t="s">
        <v>325</v>
      </c>
      <c r="B19" s="8" t="s">
        <v>326</v>
      </c>
      <c r="C19" s="9" t="s">
        <v>327</v>
      </c>
      <c r="D19" s="10" t="s">
        <v>28</v>
      </c>
      <c r="E19" s="82">
        <v>4000</v>
      </c>
      <c r="F19" s="12"/>
      <c r="G19" s="12"/>
      <c r="H19" s="12"/>
      <c r="I19" s="13">
        <f t="shared" si="0"/>
        <v>4000</v>
      </c>
    </row>
    <row r="20" spans="1:9">
      <c r="A20" s="7" t="s">
        <v>328</v>
      </c>
      <c r="B20" s="8" t="s">
        <v>19</v>
      </c>
      <c r="C20" s="9" t="s">
        <v>327</v>
      </c>
      <c r="D20" s="10" t="s">
        <v>21</v>
      </c>
      <c r="E20" s="82"/>
      <c r="F20" s="12"/>
      <c r="G20" s="12"/>
      <c r="H20" s="12">
        <v>5000</v>
      </c>
      <c r="I20" s="13">
        <f t="shared" si="0"/>
        <v>5000</v>
      </c>
    </row>
    <row r="21" spans="1:9">
      <c r="A21" s="75" t="s">
        <v>329</v>
      </c>
      <c r="B21" s="74" t="s">
        <v>330</v>
      </c>
      <c r="C21" s="9" t="s">
        <v>331</v>
      </c>
      <c r="D21" s="10" t="s">
        <v>28</v>
      </c>
      <c r="E21" s="82">
        <v>4000</v>
      </c>
      <c r="F21" s="12"/>
      <c r="G21" s="12"/>
      <c r="H21" s="12"/>
      <c r="I21" s="13">
        <f t="shared" si="0"/>
        <v>4000</v>
      </c>
    </row>
    <row r="22" spans="1:9">
      <c r="A22" s="66" t="s">
        <v>332</v>
      </c>
      <c r="B22" s="67" t="s">
        <v>333</v>
      </c>
      <c r="C22" s="9" t="s">
        <v>319</v>
      </c>
      <c r="D22" s="10" t="s">
        <v>28</v>
      </c>
      <c r="E22" s="82">
        <v>3000</v>
      </c>
      <c r="F22" s="12"/>
      <c r="G22" s="12"/>
      <c r="H22" s="12"/>
      <c r="I22" s="13">
        <f t="shared" si="0"/>
        <v>3000</v>
      </c>
    </row>
    <row r="23" spans="1:9">
      <c r="A23" s="26" t="s">
        <v>334</v>
      </c>
      <c r="B23" s="8" t="s">
        <v>69</v>
      </c>
      <c r="C23" s="9" t="s">
        <v>309</v>
      </c>
      <c r="D23" s="10" t="s">
        <v>28</v>
      </c>
      <c r="E23" s="82"/>
      <c r="F23" s="12"/>
      <c r="G23" s="12"/>
      <c r="H23" s="11">
        <v>14210</v>
      </c>
      <c r="I23" s="13">
        <f t="shared" si="0"/>
        <v>14210</v>
      </c>
    </row>
    <row r="24" spans="1:9">
      <c r="A24" s="7" t="s">
        <v>335</v>
      </c>
      <c r="B24" s="8" t="s">
        <v>292</v>
      </c>
      <c r="C24" s="9" t="s">
        <v>309</v>
      </c>
      <c r="D24" s="10" t="s">
        <v>28</v>
      </c>
      <c r="E24" s="82">
        <v>8000</v>
      </c>
      <c r="F24" s="12"/>
      <c r="G24" s="12"/>
      <c r="H24" s="11">
        <v>8000</v>
      </c>
      <c r="I24" s="13">
        <f t="shared" si="0"/>
        <v>16000</v>
      </c>
    </row>
    <row r="25" spans="1:9">
      <c r="A25" s="7" t="s">
        <v>336</v>
      </c>
      <c r="B25" s="8" t="s">
        <v>60</v>
      </c>
      <c r="C25" s="9" t="s">
        <v>311</v>
      </c>
      <c r="D25" s="10" t="s">
        <v>28</v>
      </c>
      <c r="E25" s="82"/>
      <c r="F25" s="12"/>
      <c r="G25" s="12"/>
      <c r="H25" s="12">
        <v>10000</v>
      </c>
      <c r="I25" s="13">
        <f t="shared" si="0"/>
        <v>10000</v>
      </c>
    </row>
    <row r="26" spans="1:9">
      <c r="A26" s="7" t="s">
        <v>337</v>
      </c>
      <c r="B26" s="8" t="s">
        <v>314</v>
      </c>
      <c r="C26" s="9" t="s">
        <v>315</v>
      </c>
      <c r="D26" s="10" t="s">
        <v>28</v>
      </c>
      <c r="E26" s="82"/>
      <c r="F26" s="12"/>
      <c r="G26" s="12"/>
      <c r="H26" s="12">
        <v>5000</v>
      </c>
      <c r="I26" s="13">
        <f t="shared" si="0"/>
        <v>5000</v>
      </c>
    </row>
    <row r="27" spans="1:9">
      <c r="A27" s="26" t="s">
        <v>338</v>
      </c>
      <c r="B27" s="8" t="s">
        <v>339</v>
      </c>
      <c r="C27" s="9" t="s">
        <v>340</v>
      </c>
      <c r="D27" s="10" t="s">
        <v>28</v>
      </c>
      <c r="E27" s="82">
        <v>3000</v>
      </c>
      <c r="F27" s="12"/>
      <c r="G27" s="12"/>
      <c r="H27" s="12"/>
      <c r="I27" s="13">
        <f t="shared" si="0"/>
        <v>3000</v>
      </c>
    </row>
    <row r="28" spans="1:9">
      <c r="A28" s="73" t="s">
        <v>341</v>
      </c>
      <c r="B28" s="74" t="s">
        <v>342</v>
      </c>
      <c r="C28" s="9" t="s">
        <v>302</v>
      </c>
      <c r="D28" s="10" t="s">
        <v>28</v>
      </c>
      <c r="E28" s="82"/>
      <c r="F28" s="12"/>
      <c r="G28" s="12"/>
      <c r="H28" s="12">
        <v>5000</v>
      </c>
      <c r="I28" s="13">
        <f t="shared" si="0"/>
        <v>5000</v>
      </c>
    </row>
    <row r="29" spans="1:9">
      <c r="A29" s="7" t="s">
        <v>343</v>
      </c>
      <c r="B29" s="8" t="s">
        <v>101</v>
      </c>
      <c r="C29" s="9" t="s">
        <v>309</v>
      </c>
      <c r="D29" s="10" t="s">
        <v>28</v>
      </c>
      <c r="E29" s="82">
        <v>8000</v>
      </c>
      <c r="F29" s="12"/>
      <c r="G29" s="12"/>
      <c r="H29" s="12">
        <v>10000</v>
      </c>
      <c r="I29" s="13">
        <f t="shared" si="0"/>
        <v>18000</v>
      </c>
    </row>
    <row r="30" spans="1:9">
      <c r="A30" s="26" t="s">
        <v>344</v>
      </c>
      <c r="B30" s="8" t="s">
        <v>27</v>
      </c>
      <c r="C30" s="9" t="s">
        <v>309</v>
      </c>
      <c r="D30" s="10" t="s">
        <v>28</v>
      </c>
      <c r="E30" s="82">
        <v>8000</v>
      </c>
      <c r="F30" s="12"/>
      <c r="G30" s="12"/>
      <c r="H30" s="12">
        <v>15000</v>
      </c>
      <c r="I30" s="13">
        <f t="shared" si="0"/>
        <v>23000</v>
      </c>
    </row>
    <row r="31" spans="1:9">
      <c r="A31" s="66" t="s">
        <v>345</v>
      </c>
      <c r="B31" s="67" t="s">
        <v>346</v>
      </c>
      <c r="C31" s="9" t="s">
        <v>347</v>
      </c>
      <c r="D31" s="10" t="s">
        <v>28</v>
      </c>
      <c r="E31" s="82">
        <v>4000</v>
      </c>
      <c r="F31" s="12"/>
      <c r="G31" s="12"/>
      <c r="H31" s="12"/>
      <c r="I31" s="13">
        <f t="shared" si="0"/>
        <v>4000</v>
      </c>
    </row>
    <row r="32" spans="1:9">
      <c r="A32" s="7" t="s">
        <v>348</v>
      </c>
      <c r="B32" s="8" t="s">
        <v>118</v>
      </c>
      <c r="C32" s="9" t="s">
        <v>302</v>
      </c>
      <c r="D32" s="10" t="s">
        <v>28</v>
      </c>
      <c r="E32" s="83"/>
      <c r="F32" s="12"/>
      <c r="G32" s="12"/>
      <c r="H32" s="12">
        <v>5000</v>
      </c>
      <c r="I32" s="13">
        <f t="shared" si="0"/>
        <v>5000</v>
      </c>
    </row>
    <row r="33" spans="1:9">
      <c r="A33" s="29" t="s">
        <v>349</v>
      </c>
      <c r="B33" s="30" t="s">
        <v>120</v>
      </c>
      <c r="C33" s="9" t="s">
        <v>340</v>
      </c>
      <c r="D33" s="10" t="s">
        <v>28</v>
      </c>
      <c r="E33" s="80">
        <v>4000</v>
      </c>
      <c r="F33" s="12"/>
      <c r="G33" s="12"/>
      <c r="H33" s="12"/>
      <c r="I33" s="13">
        <f t="shared" si="0"/>
        <v>4000</v>
      </c>
    </row>
    <row r="34" spans="1:9">
      <c r="A34" s="7" t="s">
        <v>350</v>
      </c>
      <c r="B34" s="8" t="s">
        <v>251</v>
      </c>
      <c r="C34" s="9" t="s">
        <v>327</v>
      </c>
      <c r="D34" s="10" t="s">
        <v>28</v>
      </c>
      <c r="E34" s="80"/>
      <c r="F34" s="12">
        <v>2600</v>
      </c>
      <c r="G34" s="12"/>
      <c r="H34" s="12"/>
      <c r="I34" s="13">
        <f t="shared" si="0"/>
        <v>2600</v>
      </c>
    </row>
    <row r="35" spans="1:9">
      <c r="A35" s="75" t="s">
        <v>351</v>
      </c>
      <c r="B35" s="74" t="s">
        <v>352</v>
      </c>
      <c r="C35" s="9" t="s">
        <v>305</v>
      </c>
      <c r="D35" s="10" t="s">
        <v>28</v>
      </c>
      <c r="E35" s="80">
        <v>3000</v>
      </c>
      <c r="F35" s="12"/>
      <c r="G35" s="12"/>
      <c r="H35" s="12"/>
      <c r="I35" s="13">
        <f t="shared" si="0"/>
        <v>3000</v>
      </c>
    </row>
    <row r="36" spans="1:9">
      <c r="A36" s="76" t="s">
        <v>353</v>
      </c>
      <c r="B36" s="77" t="s">
        <v>354</v>
      </c>
      <c r="C36" s="9" t="s">
        <v>324</v>
      </c>
      <c r="D36" s="10" t="s">
        <v>145</v>
      </c>
      <c r="E36" s="80">
        <v>3000</v>
      </c>
      <c r="F36" s="12"/>
      <c r="G36" s="12"/>
      <c r="H36" s="12"/>
      <c r="I36" s="13">
        <f t="shared" si="0"/>
        <v>3000</v>
      </c>
    </row>
    <row r="37" spans="1:9">
      <c r="A37" s="7" t="s">
        <v>355</v>
      </c>
      <c r="B37" s="8" t="s">
        <v>356</v>
      </c>
      <c r="C37" s="9" t="s">
        <v>327</v>
      </c>
      <c r="D37" s="10" t="s">
        <v>145</v>
      </c>
      <c r="E37" s="80">
        <v>5000</v>
      </c>
      <c r="F37" s="12"/>
      <c r="G37" s="12"/>
      <c r="H37" s="12"/>
      <c r="I37" s="13">
        <f t="shared" si="0"/>
        <v>5000</v>
      </c>
    </row>
    <row r="38" spans="1:9">
      <c r="A38" s="66" t="s">
        <v>357</v>
      </c>
      <c r="B38" s="67" t="s">
        <v>139</v>
      </c>
      <c r="C38" s="9" t="s">
        <v>327</v>
      </c>
      <c r="D38" s="10" t="s">
        <v>32</v>
      </c>
      <c r="E38" s="80">
        <v>4000</v>
      </c>
      <c r="F38" s="12"/>
      <c r="G38" s="12"/>
      <c r="H38" s="12">
        <v>8000</v>
      </c>
      <c r="I38" s="13">
        <f t="shared" si="0"/>
        <v>12000</v>
      </c>
    </row>
    <row r="39" spans="1:9">
      <c r="A39" s="66" t="s">
        <v>358</v>
      </c>
      <c r="B39" s="8" t="s">
        <v>359</v>
      </c>
      <c r="C39" s="9" t="s">
        <v>302</v>
      </c>
      <c r="D39" s="10" t="s">
        <v>32</v>
      </c>
      <c r="E39" s="80"/>
      <c r="F39" s="12"/>
      <c r="G39" s="12">
        <v>3179.52</v>
      </c>
      <c r="H39" s="12">
        <v>5000</v>
      </c>
      <c r="I39" s="13">
        <f t="shared" si="0"/>
        <v>8179.52</v>
      </c>
    </row>
    <row r="40" spans="1:9">
      <c r="A40" s="7" t="s">
        <v>360</v>
      </c>
      <c r="B40" s="8" t="s">
        <v>158</v>
      </c>
      <c r="C40" s="9" t="s">
        <v>309</v>
      </c>
      <c r="D40" s="10" t="s">
        <v>32</v>
      </c>
      <c r="E40" s="80"/>
      <c r="F40" s="12">
        <v>10440</v>
      </c>
      <c r="G40" s="12">
        <v>6500</v>
      </c>
      <c r="H40" s="12">
        <v>10000</v>
      </c>
      <c r="I40" s="13">
        <f t="shared" si="0"/>
        <v>26940</v>
      </c>
    </row>
    <row r="41" spans="1:9">
      <c r="A41" s="73" t="s">
        <v>361</v>
      </c>
      <c r="B41" s="74" t="s">
        <v>158</v>
      </c>
      <c r="C41" s="9" t="s">
        <v>309</v>
      </c>
      <c r="D41" s="10" t="s">
        <v>32</v>
      </c>
      <c r="E41" s="80"/>
      <c r="F41" s="12"/>
      <c r="G41" s="12"/>
      <c r="H41" s="12">
        <v>10000</v>
      </c>
      <c r="I41" s="13">
        <f t="shared" si="0"/>
        <v>10000</v>
      </c>
    </row>
    <row r="42" spans="1:9">
      <c r="A42" s="7" t="s">
        <v>362</v>
      </c>
      <c r="B42" s="8" t="s">
        <v>46</v>
      </c>
      <c r="C42" s="9" t="s">
        <v>309</v>
      </c>
      <c r="D42" s="10" t="s">
        <v>32</v>
      </c>
      <c r="E42" s="80"/>
      <c r="F42" s="12"/>
      <c r="G42" s="12">
        <v>5022</v>
      </c>
      <c r="H42" s="12"/>
      <c r="I42" s="13">
        <f t="shared" ref="I42:I71" si="1">SUM(E42:H42)</f>
        <v>5022</v>
      </c>
    </row>
    <row r="43" spans="1:9">
      <c r="A43" s="73" t="s">
        <v>363</v>
      </c>
      <c r="B43" s="74" t="s">
        <v>133</v>
      </c>
      <c r="C43" s="9" t="s">
        <v>364</v>
      </c>
      <c r="D43" s="10" t="s">
        <v>32</v>
      </c>
      <c r="E43" s="80"/>
      <c r="F43" s="12"/>
      <c r="G43" s="12">
        <v>2000</v>
      </c>
      <c r="H43" s="12">
        <v>5000</v>
      </c>
      <c r="I43" s="13">
        <f t="shared" si="1"/>
        <v>7000</v>
      </c>
    </row>
    <row r="44" spans="1:9">
      <c r="A44" s="73" t="s">
        <v>365</v>
      </c>
      <c r="B44" s="74" t="s">
        <v>109</v>
      </c>
      <c r="C44" s="9" t="s">
        <v>366</v>
      </c>
      <c r="D44" s="10" t="s">
        <v>32</v>
      </c>
      <c r="E44" s="80">
        <v>6000</v>
      </c>
      <c r="F44" s="12"/>
      <c r="G44" s="12"/>
      <c r="H44" s="12"/>
      <c r="I44" s="13">
        <f t="shared" si="1"/>
        <v>6000</v>
      </c>
    </row>
    <row r="45" spans="1:9">
      <c r="A45" s="73" t="s">
        <v>33</v>
      </c>
      <c r="B45" s="74" t="s">
        <v>34</v>
      </c>
      <c r="C45" s="9" t="s">
        <v>309</v>
      </c>
      <c r="D45" s="10" t="s">
        <v>32</v>
      </c>
      <c r="E45" s="83"/>
      <c r="F45" s="12"/>
      <c r="G45" s="12"/>
      <c r="H45" s="12">
        <f>6000+6000</f>
        <v>12000</v>
      </c>
      <c r="I45" s="13">
        <f t="shared" si="1"/>
        <v>12000</v>
      </c>
    </row>
    <row r="46" spans="1:9">
      <c r="A46" s="7" t="s">
        <v>198</v>
      </c>
      <c r="B46" s="67" t="s">
        <v>139</v>
      </c>
      <c r="C46" s="9" t="s">
        <v>309</v>
      </c>
      <c r="D46" s="10" t="s">
        <v>32</v>
      </c>
      <c r="E46" s="80"/>
      <c r="F46" s="12">
        <v>6390</v>
      </c>
      <c r="G46" s="12"/>
      <c r="H46" s="12">
        <v>8000</v>
      </c>
      <c r="I46" s="13">
        <f t="shared" si="1"/>
        <v>14390</v>
      </c>
    </row>
    <row r="47" spans="1:9">
      <c r="A47" s="66" t="s">
        <v>367</v>
      </c>
      <c r="B47" s="67" t="s">
        <v>368</v>
      </c>
      <c r="C47" s="9" t="s">
        <v>324</v>
      </c>
      <c r="D47" s="10" t="s">
        <v>32</v>
      </c>
      <c r="E47" s="80">
        <v>4000</v>
      </c>
      <c r="F47" s="12"/>
      <c r="G47" s="12"/>
      <c r="H47" s="12"/>
      <c r="I47" s="13">
        <f t="shared" si="1"/>
        <v>4000</v>
      </c>
    </row>
    <row r="48" spans="1:9">
      <c r="A48" s="7" t="s">
        <v>369</v>
      </c>
      <c r="B48" s="8" t="s">
        <v>370</v>
      </c>
      <c r="C48" s="9" t="s">
        <v>371</v>
      </c>
      <c r="D48" s="10" t="s">
        <v>32</v>
      </c>
      <c r="E48" s="80"/>
      <c r="F48" s="12"/>
      <c r="G48" s="12">
        <v>1500</v>
      </c>
      <c r="H48" s="12"/>
      <c r="I48" s="13">
        <f t="shared" si="1"/>
        <v>1500</v>
      </c>
    </row>
    <row r="49" spans="1:9">
      <c r="A49" s="7" t="s">
        <v>372</v>
      </c>
      <c r="B49" s="8" t="s">
        <v>40</v>
      </c>
      <c r="C49" s="9" t="s">
        <v>373</v>
      </c>
      <c r="D49" s="10" t="s">
        <v>32</v>
      </c>
      <c r="E49" s="80"/>
      <c r="F49" s="12"/>
      <c r="G49" s="12">
        <v>916.65</v>
      </c>
      <c r="H49" s="12"/>
      <c r="I49" s="13">
        <f t="shared" si="1"/>
        <v>916.65</v>
      </c>
    </row>
    <row r="50" spans="1:9">
      <c r="A50" s="66" t="s">
        <v>374</v>
      </c>
      <c r="B50" s="67" t="s">
        <v>46</v>
      </c>
      <c r="C50" s="9" t="s">
        <v>309</v>
      </c>
      <c r="D50" s="10" t="s">
        <v>32</v>
      </c>
      <c r="E50" s="80"/>
      <c r="F50" s="12">
        <v>3360</v>
      </c>
      <c r="G50" s="12">
        <v>5022</v>
      </c>
      <c r="H50" s="12">
        <v>5002</v>
      </c>
      <c r="I50" s="13">
        <f t="shared" si="1"/>
        <v>13384</v>
      </c>
    </row>
    <row r="51" spans="1:9">
      <c r="A51" s="7" t="s">
        <v>47</v>
      </c>
      <c r="B51" s="8" t="s">
        <v>48</v>
      </c>
      <c r="C51" s="9" t="s">
        <v>302</v>
      </c>
      <c r="D51" s="10" t="s">
        <v>32</v>
      </c>
      <c r="E51" s="80"/>
      <c r="F51" s="12"/>
      <c r="G51" s="12"/>
      <c r="H51" s="12">
        <v>8000</v>
      </c>
      <c r="I51" s="13">
        <f t="shared" si="1"/>
        <v>8000</v>
      </c>
    </row>
    <row r="52" spans="1:9">
      <c r="A52" s="7" t="s">
        <v>375</v>
      </c>
      <c r="B52" s="8" t="s">
        <v>48</v>
      </c>
      <c r="C52" s="9" t="s">
        <v>302</v>
      </c>
      <c r="D52" s="10" t="s">
        <v>32</v>
      </c>
      <c r="E52" s="80"/>
      <c r="F52" s="12">
        <v>3480</v>
      </c>
      <c r="G52" s="12"/>
      <c r="H52" s="12"/>
      <c r="I52" s="13">
        <f t="shared" si="1"/>
        <v>3480</v>
      </c>
    </row>
    <row r="53" spans="1:9">
      <c r="A53" s="66" t="s">
        <v>376</v>
      </c>
      <c r="B53" s="67" t="s">
        <v>48</v>
      </c>
      <c r="C53" s="9" t="s">
        <v>302</v>
      </c>
      <c r="D53" s="10" t="s">
        <v>32</v>
      </c>
      <c r="E53" s="80"/>
      <c r="F53" s="12"/>
      <c r="G53" s="12">
        <v>2808</v>
      </c>
      <c r="H53" s="12">
        <v>2808</v>
      </c>
      <c r="I53" s="13">
        <f t="shared" si="1"/>
        <v>5616</v>
      </c>
    </row>
    <row r="54" spans="1:9">
      <c r="A54" s="7" t="s">
        <v>377</v>
      </c>
      <c r="B54" s="8" t="s">
        <v>378</v>
      </c>
      <c r="C54" s="9" t="s">
        <v>379</v>
      </c>
      <c r="D54" s="10" t="s">
        <v>32</v>
      </c>
      <c r="E54" s="11"/>
      <c r="F54" s="12">
        <v>4297</v>
      </c>
      <c r="G54" s="12"/>
      <c r="H54" s="12"/>
      <c r="I54" s="13">
        <f t="shared" si="1"/>
        <v>4297</v>
      </c>
    </row>
    <row r="55" spans="1:9">
      <c r="A55" s="66" t="s">
        <v>380</v>
      </c>
      <c r="B55" s="67" t="s">
        <v>326</v>
      </c>
      <c r="C55" s="9" t="s">
        <v>309</v>
      </c>
      <c r="D55" s="10" t="s">
        <v>32</v>
      </c>
      <c r="E55" s="12"/>
      <c r="F55" s="12"/>
      <c r="G55" s="12"/>
      <c r="H55" s="12">
        <v>1044</v>
      </c>
      <c r="I55" s="13">
        <f t="shared" si="1"/>
        <v>1044</v>
      </c>
    </row>
    <row r="56" spans="1:9">
      <c r="A56" s="7" t="s">
        <v>381</v>
      </c>
      <c r="B56" s="8" t="s">
        <v>326</v>
      </c>
      <c r="C56" s="9" t="s">
        <v>382</v>
      </c>
      <c r="D56" s="10" t="s">
        <v>32</v>
      </c>
      <c r="E56" s="12"/>
      <c r="F56" s="12"/>
      <c r="G56" s="12">
        <v>1044</v>
      </c>
      <c r="H56" s="12"/>
      <c r="I56" s="13">
        <f t="shared" si="1"/>
        <v>1044</v>
      </c>
    </row>
    <row r="57" spans="1:9">
      <c r="A57" s="7" t="s">
        <v>383</v>
      </c>
      <c r="B57" s="8" t="s">
        <v>34</v>
      </c>
      <c r="C57" s="9" t="s">
        <v>309</v>
      </c>
      <c r="D57" s="10" t="s">
        <v>32</v>
      </c>
      <c r="E57" s="12"/>
      <c r="F57" s="12"/>
      <c r="G57" s="12">
        <v>6000</v>
      </c>
      <c r="H57" s="12"/>
      <c r="I57" s="13">
        <f t="shared" si="1"/>
        <v>6000</v>
      </c>
    </row>
    <row r="58" spans="1:9">
      <c r="A58" s="73" t="s">
        <v>384</v>
      </c>
      <c r="B58" s="74" t="s">
        <v>195</v>
      </c>
      <c r="C58" s="9" t="s">
        <v>309</v>
      </c>
      <c r="D58" s="10" t="s">
        <v>32</v>
      </c>
      <c r="E58" s="12"/>
      <c r="F58" s="12"/>
      <c r="G58" s="12"/>
      <c r="H58" s="12">
        <f>2000+1000</f>
        <v>3000</v>
      </c>
      <c r="I58" s="13">
        <f t="shared" si="1"/>
        <v>3000</v>
      </c>
    </row>
    <row r="59" spans="1:9">
      <c r="A59" s="7" t="s">
        <v>385</v>
      </c>
      <c r="B59" s="8" t="s">
        <v>139</v>
      </c>
      <c r="C59" s="9" t="s">
        <v>309</v>
      </c>
      <c r="D59" s="10" t="s">
        <v>32</v>
      </c>
      <c r="E59" s="12"/>
      <c r="F59" s="12"/>
      <c r="G59" s="12">
        <v>4500</v>
      </c>
      <c r="H59" s="12"/>
      <c r="I59" s="13">
        <f t="shared" si="1"/>
        <v>4500</v>
      </c>
    </row>
    <row r="60" spans="1:9">
      <c r="A60" s="7" t="s">
        <v>199</v>
      </c>
      <c r="B60" s="8" t="s">
        <v>200</v>
      </c>
      <c r="C60" s="9" t="s">
        <v>386</v>
      </c>
      <c r="D60" s="10" t="s">
        <v>32</v>
      </c>
      <c r="E60" s="12">
        <v>4000</v>
      </c>
      <c r="F60" s="12"/>
      <c r="G60" s="12"/>
      <c r="H60" s="12"/>
      <c r="I60" s="13">
        <f t="shared" si="1"/>
        <v>4000</v>
      </c>
    </row>
    <row r="61" spans="1:9">
      <c r="A61" s="7" t="s">
        <v>387</v>
      </c>
      <c r="B61" s="8" t="s">
        <v>125</v>
      </c>
      <c r="C61" s="9" t="s">
        <v>309</v>
      </c>
      <c r="D61" s="10" t="s">
        <v>32</v>
      </c>
      <c r="E61" s="12"/>
      <c r="F61" s="12">
        <v>4260</v>
      </c>
      <c r="G61" s="12">
        <v>4000</v>
      </c>
      <c r="H61" s="12">
        <v>5000</v>
      </c>
      <c r="I61" s="13">
        <f t="shared" si="1"/>
        <v>13260</v>
      </c>
    </row>
    <row r="62" spans="1:9">
      <c r="A62" s="26" t="s">
        <v>226</v>
      </c>
      <c r="B62" s="8" t="s">
        <v>227</v>
      </c>
      <c r="C62" s="9" t="s">
        <v>382</v>
      </c>
      <c r="D62" s="10" t="s">
        <v>32</v>
      </c>
      <c r="E62" s="12"/>
      <c r="F62" s="12">
        <v>4800</v>
      </c>
      <c r="G62" s="12"/>
      <c r="H62" s="12">
        <v>4000</v>
      </c>
      <c r="I62" s="13">
        <f t="shared" si="1"/>
        <v>8800</v>
      </c>
    </row>
    <row r="63" spans="1:9">
      <c r="A63" s="73" t="s">
        <v>388</v>
      </c>
      <c r="B63" s="74" t="s">
        <v>30</v>
      </c>
      <c r="C63" s="9" t="s">
        <v>389</v>
      </c>
      <c r="D63" s="10" t="s">
        <v>390</v>
      </c>
      <c r="E63" s="12"/>
      <c r="F63" s="12"/>
      <c r="G63" s="12"/>
      <c r="H63" s="12">
        <v>5424</v>
      </c>
      <c r="I63" s="13">
        <f t="shared" si="1"/>
        <v>5424</v>
      </c>
    </row>
    <row r="64" spans="1:9">
      <c r="A64" s="7" t="s">
        <v>391</v>
      </c>
      <c r="B64" s="8" t="s">
        <v>392</v>
      </c>
      <c r="C64" s="9" t="s">
        <v>393</v>
      </c>
      <c r="D64" s="10" t="s">
        <v>32</v>
      </c>
      <c r="E64" s="12">
        <v>5000</v>
      </c>
      <c r="F64" s="12"/>
      <c r="G64" s="12"/>
      <c r="H64" s="12"/>
      <c r="I64" s="13">
        <f t="shared" si="1"/>
        <v>5000</v>
      </c>
    </row>
    <row r="65" spans="1:9">
      <c r="A65" s="75" t="s">
        <v>394</v>
      </c>
      <c r="B65" s="74" t="s">
        <v>395</v>
      </c>
      <c r="C65" s="9" t="s">
        <v>347</v>
      </c>
      <c r="D65" s="10" t="s">
        <v>32</v>
      </c>
      <c r="E65" s="12">
        <v>5000</v>
      </c>
      <c r="F65" s="12"/>
      <c r="G65" s="12"/>
      <c r="H65" s="12"/>
      <c r="I65" s="13">
        <f t="shared" si="1"/>
        <v>5000</v>
      </c>
    </row>
    <row r="66" spans="1:9">
      <c r="A66" s="7" t="s">
        <v>396</v>
      </c>
      <c r="B66" s="8" t="s">
        <v>206</v>
      </c>
      <c r="C66" s="9" t="s">
        <v>302</v>
      </c>
      <c r="D66" s="10" t="s">
        <v>32</v>
      </c>
      <c r="E66" s="12"/>
      <c r="F66" s="12"/>
      <c r="G66" s="12">
        <v>3000</v>
      </c>
      <c r="H66" s="12">
        <v>6000</v>
      </c>
      <c r="I66" s="13">
        <f t="shared" si="1"/>
        <v>9000</v>
      </c>
    </row>
    <row r="67" spans="1:9">
      <c r="A67" s="7" t="s">
        <v>397</v>
      </c>
      <c r="B67" s="8" t="s">
        <v>77</v>
      </c>
      <c r="C67" s="9" t="s">
        <v>379</v>
      </c>
      <c r="D67" s="10" t="s">
        <v>32</v>
      </c>
      <c r="E67" s="12"/>
      <c r="F67" s="12"/>
      <c r="G67" s="12">
        <v>1500</v>
      </c>
      <c r="H67" s="12"/>
      <c r="I67" s="13">
        <f t="shared" si="1"/>
        <v>1500</v>
      </c>
    </row>
    <row r="68" spans="1:9">
      <c r="A68" s="73" t="s">
        <v>398</v>
      </c>
      <c r="B68" s="74" t="s">
        <v>127</v>
      </c>
      <c r="C68" s="9" t="s">
        <v>302</v>
      </c>
      <c r="D68" s="10" t="s">
        <v>32</v>
      </c>
      <c r="E68" s="12"/>
      <c r="F68" s="12"/>
      <c r="G68" s="12">
        <v>3179.52</v>
      </c>
      <c r="H68" s="12">
        <v>5000</v>
      </c>
      <c r="I68" s="13">
        <f t="shared" si="1"/>
        <v>8179.52</v>
      </c>
    </row>
    <row r="69" spans="1:9">
      <c r="A69" s="71" t="s">
        <v>399</v>
      </c>
      <c r="B69" s="84" t="s">
        <v>400</v>
      </c>
      <c r="C69" s="9" t="s">
        <v>401</v>
      </c>
      <c r="D69" s="10" t="s">
        <v>32</v>
      </c>
      <c r="E69" s="12">
        <v>4000</v>
      </c>
      <c r="F69" s="12"/>
      <c r="G69" s="12"/>
      <c r="H69" s="12"/>
      <c r="I69" s="13">
        <f t="shared" si="1"/>
        <v>4000</v>
      </c>
    </row>
    <row r="70" spans="1:9">
      <c r="A70" s="7" t="s">
        <v>402</v>
      </c>
      <c r="B70" s="8" t="s">
        <v>217</v>
      </c>
      <c r="C70" s="9" t="s">
        <v>403</v>
      </c>
      <c r="D70" s="10" t="s">
        <v>32</v>
      </c>
      <c r="E70" s="12"/>
      <c r="F70" s="12">
        <v>5200</v>
      </c>
      <c r="G70" s="12"/>
      <c r="H70" s="12"/>
      <c r="I70" s="13">
        <f t="shared" si="1"/>
        <v>5200</v>
      </c>
    </row>
    <row r="71" spans="1:9">
      <c r="A71" s="7" t="s">
        <v>404</v>
      </c>
      <c r="B71" s="8" t="s">
        <v>220</v>
      </c>
      <c r="C71" s="9" t="s">
        <v>405</v>
      </c>
      <c r="D71" s="10" t="s">
        <v>32</v>
      </c>
      <c r="E71" s="12"/>
      <c r="F71" s="12"/>
      <c r="G71" s="12">
        <v>2000</v>
      </c>
      <c r="H71" s="12"/>
      <c r="I71" s="13">
        <f t="shared" si="1"/>
        <v>2000</v>
      </c>
    </row>
    <row r="72" spans="1:9">
      <c r="A72" s="73" t="s">
        <v>406</v>
      </c>
      <c r="B72" s="74" t="s">
        <v>407</v>
      </c>
      <c r="C72" s="9" t="s">
        <v>408</v>
      </c>
      <c r="D72" s="10" t="s">
        <v>32</v>
      </c>
      <c r="F72" s="12"/>
      <c r="G72" s="12"/>
      <c r="H72" s="12">
        <v>4000</v>
      </c>
      <c r="I72" s="13">
        <f>SUM(F72:H72)</f>
        <v>4000</v>
      </c>
    </row>
    <row r="73" spans="1:9">
      <c r="A73" s="7" t="s">
        <v>409</v>
      </c>
      <c r="B73" s="8" t="s">
        <v>225</v>
      </c>
      <c r="C73" s="9" t="s">
        <v>309</v>
      </c>
      <c r="D73" s="10" t="s">
        <v>32</v>
      </c>
      <c r="E73" s="12"/>
      <c r="F73" s="12">
        <v>5280</v>
      </c>
      <c r="G73" s="12">
        <v>5000</v>
      </c>
      <c r="H73" s="12">
        <v>5000</v>
      </c>
      <c r="I73" s="13">
        <f t="shared" ref="I73:I122" si="2">SUM(E73:H73)</f>
        <v>15280</v>
      </c>
    </row>
    <row r="74" spans="1:9">
      <c r="A74" s="66" t="s">
        <v>410</v>
      </c>
      <c r="B74" s="67" t="s">
        <v>231</v>
      </c>
      <c r="C74" s="9" t="s">
        <v>411</v>
      </c>
      <c r="D74" s="10" t="s">
        <v>32</v>
      </c>
      <c r="E74" s="12"/>
      <c r="F74" s="12">
        <v>3240</v>
      </c>
      <c r="G74" s="12"/>
      <c r="H74" s="12"/>
      <c r="I74" s="13">
        <f t="shared" si="2"/>
        <v>3240</v>
      </c>
    </row>
    <row r="75" spans="1:9">
      <c r="A75" s="73" t="s">
        <v>412</v>
      </c>
      <c r="B75" s="74" t="s">
        <v>158</v>
      </c>
      <c r="C75" s="9" t="s">
        <v>413</v>
      </c>
      <c r="D75" s="10" t="s">
        <v>32</v>
      </c>
      <c r="E75" s="12"/>
      <c r="F75" s="12"/>
      <c r="G75" s="12">
        <f>1666.67+1666.66</f>
        <v>3333.33</v>
      </c>
      <c r="H75" s="12">
        <f>3335+1666.66</f>
        <v>5001.66</v>
      </c>
      <c r="I75" s="13">
        <f t="shared" si="2"/>
        <v>8334.99</v>
      </c>
    </row>
    <row r="76" spans="1:9">
      <c r="A76" s="73" t="s">
        <v>414</v>
      </c>
      <c r="B76" s="74" t="s">
        <v>158</v>
      </c>
      <c r="C76" s="9" t="s">
        <v>415</v>
      </c>
      <c r="D76" s="10" t="s">
        <v>32</v>
      </c>
      <c r="E76" s="12"/>
      <c r="F76" s="12"/>
      <c r="G76" s="12">
        <v>1666.67</v>
      </c>
      <c r="H76" s="12">
        <v>3333</v>
      </c>
      <c r="I76" s="13">
        <f t="shared" si="2"/>
        <v>4999.67</v>
      </c>
    </row>
    <row r="77" spans="1:9">
      <c r="A77" s="73" t="s">
        <v>416</v>
      </c>
      <c r="B77" s="74" t="s">
        <v>158</v>
      </c>
      <c r="C77" s="31" t="s">
        <v>417</v>
      </c>
      <c r="D77" s="10" t="s">
        <v>32</v>
      </c>
      <c r="E77" s="12"/>
      <c r="F77" s="12"/>
      <c r="G77" s="12">
        <v>1666.67</v>
      </c>
      <c r="H77" s="85">
        <f>3333+1666.67</f>
        <v>4999.67</v>
      </c>
      <c r="I77" s="13">
        <f t="shared" si="2"/>
        <v>6666.34</v>
      </c>
    </row>
    <row r="78" spans="1:9">
      <c r="A78" s="73" t="s">
        <v>418</v>
      </c>
      <c r="B78" s="74" t="s">
        <v>158</v>
      </c>
      <c r="C78" s="9" t="s">
        <v>419</v>
      </c>
      <c r="D78" s="10" t="s">
        <v>32</v>
      </c>
      <c r="E78" s="12"/>
      <c r="F78" s="12"/>
      <c r="G78" s="12">
        <v>1666.67</v>
      </c>
      <c r="H78" s="12">
        <f>3333+1666.67</f>
        <v>4999.67</v>
      </c>
      <c r="I78" s="13">
        <f t="shared" si="2"/>
        <v>6666.34</v>
      </c>
    </row>
    <row r="79" spans="1:9">
      <c r="A79" s="73" t="s">
        <v>420</v>
      </c>
      <c r="B79" s="74" t="s">
        <v>158</v>
      </c>
      <c r="C79" s="9" t="s">
        <v>421</v>
      </c>
      <c r="D79" s="10" t="s">
        <v>32</v>
      </c>
      <c r="E79" s="12"/>
      <c r="F79" s="12"/>
      <c r="G79" s="12">
        <f>1666.66</f>
        <v>1666.66</v>
      </c>
      <c r="H79" s="12">
        <f>3333+1666.67</f>
        <v>4999.67</v>
      </c>
      <c r="I79" s="13">
        <f t="shared" si="2"/>
        <v>6666.33</v>
      </c>
    </row>
    <row r="80" spans="1:9">
      <c r="A80" s="73" t="s">
        <v>422</v>
      </c>
      <c r="B80" s="74" t="s">
        <v>423</v>
      </c>
      <c r="C80" s="9" t="s">
        <v>424</v>
      </c>
      <c r="D80" s="10" t="s">
        <v>32</v>
      </c>
      <c r="E80" s="12"/>
      <c r="F80" s="12"/>
      <c r="G80" s="12">
        <v>1666.66</v>
      </c>
      <c r="H80" s="12">
        <f>3333+1666.67</f>
        <v>4999.67</v>
      </c>
      <c r="I80" s="13">
        <f t="shared" si="2"/>
        <v>6666.33</v>
      </c>
    </row>
    <row r="81" spans="1:9">
      <c r="A81" s="75" t="s">
        <v>425</v>
      </c>
      <c r="B81" s="74" t="s">
        <v>426</v>
      </c>
      <c r="C81" s="9" t="s">
        <v>427</v>
      </c>
      <c r="D81" s="10" t="s">
        <v>32</v>
      </c>
      <c r="E81" s="12">
        <v>7000</v>
      </c>
      <c r="F81" s="12"/>
      <c r="G81" s="12"/>
      <c r="H81" s="12"/>
      <c r="I81" s="13">
        <f t="shared" si="2"/>
        <v>7000</v>
      </c>
    </row>
    <row r="82" spans="1:9">
      <c r="A82" s="7" t="s">
        <v>428</v>
      </c>
      <c r="B82" s="8" t="s">
        <v>237</v>
      </c>
      <c r="C82" s="9" t="s">
        <v>327</v>
      </c>
      <c r="D82" s="10" t="s">
        <v>32</v>
      </c>
      <c r="E82" s="12"/>
      <c r="F82" s="12">
        <v>5720</v>
      </c>
      <c r="G82" s="12">
        <v>6000</v>
      </c>
      <c r="H82" s="12">
        <v>12000</v>
      </c>
      <c r="I82" s="13">
        <f t="shared" si="2"/>
        <v>23720</v>
      </c>
    </row>
    <row r="83" spans="1:9">
      <c r="A83" s="7" t="s">
        <v>429</v>
      </c>
      <c r="B83" s="8" t="s">
        <v>166</v>
      </c>
      <c r="C83" s="9" t="s">
        <v>382</v>
      </c>
      <c r="D83" s="10" t="s">
        <v>32</v>
      </c>
      <c r="E83" s="12"/>
      <c r="F83" s="12"/>
      <c r="G83" s="12">
        <v>2500</v>
      </c>
      <c r="H83" s="12"/>
      <c r="I83" s="13">
        <f t="shared" si="2"/>
        <v>2500</v>
      </c>
    </row>
    <row r="84" spans="1:9">
      <c r="A84" s="7" t="s">
        <v>430</v>
      </c>
      <c r="B84" s="8" t="s">
        <v>239</v>
      </c>
      <c r="C84" s="9" t="s">
        <v>431</v>
      </c>
      <c r="D84" s="10" t="s">
        <v>32</v>
      </c>
      <c r="E84" s="12"/>
      <c r="F84" s="12"/>
      <c r="G84" s="12">
        <v>2000</v>
      </c>
      <c r="H84" s="12"/>
      <c r="I84" s="13">
        <f t="shared" si="2"/>
        <v>2000</v>
      </c>
    </row>
    <row r="85" spans="1:9">
      <c r="A85" s="32" t="s">
        <v>432</v>
      </c>
      <c r="B85" s="28" t="s">
        <v>266</v>
      </c>
      <c r="C85" s="9" t="s">
        <v>327</v>
      </c>
      <c r="D85" s="10" t="s">
        <v>32</v>
      </c>
      <c r="E85" s="12">
        <v>43691</v>
      </c>
      <c r="F85" s="12"/>
      <c r="G85" s="12"/>
      <c r="H85" s="12"/>
      <c r="I85" s="13">
        <f t="shared" si="2"/>
        <v>43691</v>
      </c>
    </row>
    <row r="86" spans="1:9">
      <c r="A86" s="75" t="s">
        <v>433</v>
      </c>
      <c r="B86" s="74" t="s">
        <v>434</v>
      </c>
      <c r="C86" s="9" t="s">
        <v>327</v>
      </c>
      <c r="D86" s="10" t="s">
        <v>249</v>
      </c>
      <c r="E86" s="12">
        <v>6000</v>
      </c>
      <c r="F86" s="12"/>
      <c r="G86" s="12"/>
      <c r="H86" s="12"/>
      <c r="I86" s="13">
        <f t="shared" si="2"/>
        <v>6000</v>
      </c>
    </row>
    <row r="87" spans="1:9">
      <c r="A87" s="75" t="s">
        <v>18</v>
      </c>
      <c r="B87" s="74" t="s">
        <v>19</v>
      </c>
      <c r="C87" s="9" t="s">
        <v>327</v>
      </c>
      <c r="D87" s="10" t="s">
        <v>21</v>
      </c>
      <c r="E87" s="12">
        <v>5000</v>
      </c>
      <c r="F87" s="12"/>
      <c r="G87" s="12"/>
      <c r="H87" s="12"/>
      <c r="I87" s="13">
        <f t="shared" si="2"/>
        <v>5000</v>
      </c>
    </row>
    <row r="88" spans="1:9">
      <c r="A88" s="26" t="s">
        <v>435</v>
      </c>
      <c r="B88" s="8" t="s">
        <v>436</v>
      </c>
      <c r="C88" s="9" t="s">
        <v>311</v>
      </c>
      <c r="D88" s="10" t="s">
        <v>21</v>
      </c>
      <c r="E88" s="12"/>
      <c r="F88" s="12"/>
      <c r="G88" s="12"/>
      <c r="H88" s="12">
        <v>3000</v>
      </c>
      <c r="I88" s="13">
        <f t="shared" si="2"/>
        <v>3000</v>
      </c>
    </row>
    <row r="89" spans="1:9">
      <c r="A89" s="73" t="s">
        <v>437</v>
      </c>
      <c r="B89" s="74" t="s">
        <v>438</v>
      </c>
      <c r="C89" s="9" t="s">
        <v>439</v>
      </c>
      <c r="D89" s="10" t="s">
        <v>21</v>
      </c>
      <c r="E89" s="12"/>
      <c r="F89" s="12"/>
      <c r="G89" s="12"/>
      <c r="H89" s="12">
        <v>2000</v>
      </c>
      <c r="I89" s="13">
        <f t="shared" si="2"/>
        <v>2000</v>
      </c>
    </row>
    <row r="90" spans="1:9">
      <c r="A90" s="66" t="s">
        <v>440</v>
      </c>
      <c r="B90" s="67" t="s">
        <v>38</v>
      </c>
      <c r="C90" s="9" t="s">
        <v>327</v>
      </c>
      <c r="D90" s="10" t="s">
        <v>21</v>
      </c>
      <c r="E90" s="12">
        <v>5000</v>
      </c>
      <c r="F90" s="12"/>
      <c r="G90" s="12"/>
      <c r="H90" s="12"/>
      <c r="I90" s="13">
        <f t="shared" si="2"/>
        <v>5000</v>
      </c>
    </row>
    <row r="91" spans="1:9">
      <c r="A91" s="7" t="s">
        <v>441</v>
      </c>
      <c r="B91" s="8" t="s">
        <v>65</v>
      </c>
      <c r="C91" s="9" t="s">
        <v>327</v>
      </c>
      <c r="D91" s="10" t="s">
        <v>21</v>
      </c>
      <c r="E91" s="12">
        <v>20000</v>
      </c>
      <c r="F91" s="12"/>
      <c r="G91" s="12"/>
      <c r="H91" s="12"/>
      <c r="I91" s="13">
        <f t="shared" si="2"/>
        <v>20000</v>
      </c>
    </row>
    <row r="92" spans="1:9">
      <c r="A92" s="75" t="s">
        <v>442</v>
      </c>
      <c r="B92" s="74" t="s">
        <v>443</v>
      </c>
      <c r="C92" s="9" t="s">
        <v>444</v>
      </c>
      <c r="D92" s="10" t="s">
        <v>21</v>
      </c>
      <c r="E92" s="12">
        <v>3000</v>
      </c>
      <c r="F92" s="12"/>
      <c r="G92" s="12"/>
      <c r="H92" s="12"/>
      <c r="I92" s="13">
        <f t="shared" si="2"/>
        <v>3000</v>
      </c>
    </row>
    <row r="93" spans="1:9">
      <c r="A93" s="66" t="s">
        <v>445</v>
      </c>
      <c r="B93" s="67" t="s">
        <v>446</v>
      </c>
      <c r="C93" s="9" t="s">
        <v>447</v>
      </c>
      <c r="D93" s="10" t="s">
        <v>21</v>
      </c>
      <c r="E93" s="12">
        <v>4000</v>
      </c>
      <c r="F93" s="12"/>
      <c r="G93" s="12"/>
      <c r="H93" s="12"/>
      <c r="I93" s="13">
        <f t="shared" si="2"/>
        <v>4000</v>
      </c>
    </row>
    <row r="94" spans="1:9">
      <c r="A94" s="73" t="s">
        <v>448</v>
      </c>
      <c r="B94" s="74" t="s">
        <v>27</v>
      </c>
      <c r="C94" s="9" t="s">
        <v>327</v>
      </c>
      <c r="D94" s="10" t="s">
        <v>21</v>
      </c>
      <c r="E94" s="12"/>
      <c r="F94" s="12"/>
      <c r="G94" s="12"/>
      <c r="H94" s="12">
        <v>5000</v>
      </c>
      <c r="I94" s="13">
        <f t="shared" si="2"/>
        <v>5000</v>
      </c>
    </row>
    <row r="95" spans="1:9">
      <c r="A95" s="75" t="s">
        <v>449</v>
      </c>
      <c r="B95" s="74" t="s">
        <v>450</v>
      </c>
      <c r="C95" s="9" t="s">
        <v>451</v>
      </c>
      <c r="D95" s="10" t="s">
        <v>21</v>
      </c>
      <c r="E95" s="12">
        <v>3000</v>
      </c>
      <c r="F95" s="12"/>
      <c r="G95" s="12"/>
      <c r="H95" s="12"/>
      <c r="I95" s="13">
        <f t="shared" si="2"/>
        <v>3000</v>
      </c>
    </row>
    <row r="96" spans="1:9">
      <c r="A96" s="73" t="s">
        <v>452</v>
      </c>
      <c r="B96" s="74" t="s">
        <v>112</v>
      </c>
      <c r="C96" s="9" t="s">
        <v>324</v>
      </c>
      <c r="D96" s="10" t="s">
        <v>21</v>
      </c>
      <c r="E96" s="12"/>
      <c r="F96" s="12"/>
      <c r="G96" s="12"/>
      <c r="H96" s="12">
        <v>4000</v>
      </c>
      <c r="I96" s="13">
        <f t="shared" si="2"/>
        <v>4000</v>
      </c>
    </row>
    <row r="97" spans="1:9">
      <c r="A97" s="66" t="s">
        <v>453</v>
      </c>
      <c r="B97" s="67" t="s">
        <v>454</v>
      </c>
      <c r="C97" s="9" t="s">
        <v>327</v>
      </c>
      <c r="D97" s="10" t="s">
        <v>21</v>
      </c>
      <c r="E97" s="12">
        <v>4000</v>
      </c>
      <c r="F97" s="12"/>
      <c r="G97" s="12"/>
      <c r="H97" s="12"/>
      <c r="I97" s="13">
        <f t="shared" si="2"/>
        <v>4000</v>
      </c>
    </row>
    <row r="98" spans="1:9">
      <c r="A98" s="76" t="s">
        <v>455</v>
      </c>
      <c r="B98" s="77" t="s">
        <v>456</v>
      </c>
      <c r="C98" s="9" t="s">
        <v>457</v>
      </c>
      <c r="D98" s="10" t="s">
        <v>21</v>
      </c>
      <c r="E98" s="12">
        <v>3000</v>
      </c>
      <c r="F98" s="12"/>
      <c r="G98" s="12"/>
      <c r="H98" s="12"/>
      <c r="I98" s="13">
        <f t="shared" si="2"/>
        <v>3000</v>
      </c>
    </row>
    <row r="99" spans="1:9">
      <c r="A99" s="7" t="s">
        <v>458</v>
      </c>
      <c r="B99" s="8" t="s">
        <v>459</v>
      </c>
      <c r="C99" s="9" t="s">
        <v>327</v>
      </c>
      <c r="D99" s="10" t="s">
        <v>21</v>
      </c>
      <c r="E99" s="12"/>
      <c r="F99" s="12">
        <v>10400</v>
      </c>
      <c r="G99" s="12"/>
      <c r="H99" s="12">
        <v>5000</v>
      </c>
      <c r="I99" s="13">
        <f t="shared" si="2"/>
        <v>15400</v>
      </c>
    </row>
    <row r="100" spans="1:9">
      <c r="A100" s="73" t="s">
        <v>460</v>
      </c>
      <c r="B100" s="74" t="s">
        <v>461</v>
      </c>
      <c r="C100" s="9" t="s">
        <v>324</v>
      </c>
      <c r="D100" s="10" t="s">
        <v>21</v>
      </c>
      <c r="E100" s="12"/>
      <c r="F100" s="12"/>
      <c r="G100" s="12"/>
      <c r="H100" s="12">
        <v>3000</v>
      </c>
      <c r="I100" s="13">
        <f t="shared" si="2"/>
        <v>3000</v>
      </c>
    </row>
    <row r="101" spans="1:9">
      <c r="A101" s="66" t="s">
        <v>462</v>
      </c>
      <c r="B101" s="67" t="s">
        <v>69</v>
      </c>
      <c r="C101" s="9" t="s">
        <v>327</v>
      </c>
      <c r="D101" s="10" t="s">
        <v>21</v>
      </c>
      <c r="E101" s="12"/>
      <c r="F101" s="12">
        <v>5000</v>
      </c>
      <c r="G101" s="12"/>
      <c r="H101" s="12"/>
      <c r="I101" s="13">
        <f t="shared" si="2"/>
        <v>5000</v>
      </c>
    </row>
    <row r="102" spans="1:9">
      <c r="A102" s="66" t="s">
        <v>463</v>
      </c>
      <c r="B102" s="67" t="s">
        <v>464</v>
      </c>
      <c r="C102" s="9" t="s">
        <v>465</v>
      </c>
      <c r="D102" s="10" t="s">
        <v>21</v>
      </c>
      <c r="E102" s="12">
        <v>3000</v>
      </c>
      <c r="F102" s="12"/>
      <c r="G102" s="12"/>
      <c r="H102" s="12"/>
      <c r="I102" s="13">
        <f t="shared" si="2"/>
        <v>3000</v>
      </c>
    </row>
    <row r="103" spans="1:9">
      <c r="A103" s="75" t="s">
        <v>466</v>
      </c>
      <c r="B103" s="74" t="s">
        <v>467</v>
      </c>
      <c r="C103" s="9" t="s">
        <v>302</v>
      </c>
      <c r="D103" s="10" t="s">
        <v>21</v>
      </c>
      <c r="E103" s="12">
        <v>3000</v>
      </c>
      <c r="F103" s="12"/>
      <c r="G103" s="12"/>
      <c r="H103" s="12"/>
      <c r="I103" s="13">
        <f t="shared" si="2"/>
        <v>3000</v>
      </c>
    </row>
    <row r="104" spans="1:9">
      <c r="A104" s="7" t="s">
        <v>468</v>
      </c>
      <c r="B104" s="8" t="s">
        <v>469</v>
      </c>
      <c r="C104" s="9" t="s">
        <v>319</v>
      </c>
      <c r="D104" s="10" t="s">
        <v>21</v>
      </c>
      <c r="E104" s="12">
        <v>3000</v>
      </c>
      <c r="F104" s="12"/>
      <c r="G104" s="12"/>
      <c r="H104" s="12"/>
      <c r="I104" s="13">
        <f t="shared" si="2"/>
        <v>3000</v>
      </c>
    </row>
    <row r="105" spans="1:9">
      <c r="A105" s="66" t="s">
        <v>470</v>
      </c>
      <c r="B105" s="67" t="s">
        <v>268</v>
      </c>
      <c r="C105" s="9" t="s">
        <v>427</v>
      </c>
      <c r="D105" s="10" t="s">
        <v>145</v>
      </c>
      <c r="E105" s="12">
        <v>12277.5</v>
      </c>
      <c r="F105" s="12">
        <v>9022</v>
      </c>
      <c r="G105" s="12"/>
      <c r="H105" s="12"/>
      <c r="I105" s="13">
        <f t="shared" si="2"/>
        <v>21299.5</v>
      </c>
    </row>
    <row r="106" spans="1:9">
      <c r="A106" s="66" t="s">
        <v>471</v>
      </c>
      <c r="B106" s="67" t="s">
        <v>80</v>
      </c>
      <c r="C106" s="9" t="s">
        <v>327</v>
      </c>
      <c r="D106" s="10" t="s">
        <v>145</v>
      </c>
      <c r="E106" s="12">
        <v>81670.5</v>
      </c>
      <c r="F106" s="12">
        <v>131406</v>
      </c>
      <c r="G106" s="12"/>
      <c r="H106" s="12"/>
      <c r="I106" s="13">
        <f t="shared" si="2"/>
        <v>213076.5</v>
      </c>
    </row>
    <row r="107" spans="1:9">
      <c r="A107" s="72" t="s">
        <v>472</v>
      </c>
      <c r="B107" s="67" t="s">
        <v>277</v>
      </c>
      <c r="C107" s="9" t="s">
        <v>379</v>
      </c>
      <c r="D107" s="10" t="s">
        <v>145</v>
      </c>
      <c r="E107" s="12">
        <v>10126.5</v>
      </c>
      <c r="F107" s="12">
        <v>9302</v>
      </c>
      <c r="G107" s="12"/>
      <c r="H107" s="12"/>
      <c r="I107" s="13">
        <f t="shared" si="2"/>
        <v>19428.5</v>
      </c>
    </row>
    <row r="108" spans="1:9">
      <c r="A108" s="66" t="s">
        <v>473</v>
      </c>
      <c r="B108" s="67" t="s">
        <v>275</v>
      </c>
      <c r="C108" s="9" t="s">
        <v>389</v>
      </c>
      <c r="D108" s="10" t="s">
        <v>145</v>
      </c>
      <c r="E108" s="12">
        <v>9019.5</v>
      </c>
      <c r="F108" s="12">
        <v>5050</v>
      </c>
      <c r="G108" s="12"/>
      <c r="H108" s="12"/>
      <c r="I108" s="13">
        <f t="shared" si="2"/>
        <v>14069.5</v>
      </c>
    </row>
    <row r="109" spans="1:9">
      <c r="A109" s="66" t="s">
        <v>474</v>
      </c>
      <c r="B109" s="67" t="s">
        <v>279</v>
      </c>
      <c r="C109" s="9" t="s">
        <v>475</v>
      </c>
      <c r="D109" s="10" t="s">
        <v>145</v>
      </c>
      <c r="E109" s="12">
        <v>13642.5</v>
      </c>
      <c r="F109" s="12">
        <v>12458</v>
      </c>
      <c r="G109" s="12"/>
      <c r="H109" s="12"/>
      <c r="I109" s="13">
        <f t="shared" si="2"/>
        <v>26100.5</v>
      </c>
    </row>
    <row r="110" spans="1:9">
      <c r="A110" s="66" t="s">
        <v>476</v>
      </c>
      <c r="B110" s="67" t="s">
        <v>282</v>
      </c>
      <c r="C110" s="9" t="s">
        <v>477</v>
      </c>
      <c r="D110" s="10" t="s">
        <v>145</v>
      </c>
      <c r="E110" s="12">
        <v>7104</v>
      </c>
      <c r="F110" s="12">
        <v>4466</v>
      </c>
      <c r="G110" s="12"/>
      <c r="H110" s="12"/>
      <c r="I110" s="13">
        <f t="shared" si="2"/>
        <v>11570</v>
      </c>
    </row>
    <row r="111" spans="1:9">
      <c r="A111" s="66" t="s">
        <v>478</v>
      </c>
      <c r="B111" s="67" t="s">
        <v>270</v>
      </c>
      <c r="C111" s="9" t="s">
        <v>302</v>
      </c>
      <c r="D111" s="10" t="s">
        <v>145</v>
      </c>
      <c r="E111" s="12">
        <v>17832</v>
      </c>
      <c r="F111" s="12">
        <v>16173</v>
      </c>
      <c r="G111" s="12"/>
      <c r="H111" s="12"/>
      <c r="I111" s="13">
        <f t="shared" si="2"/>
        <v>34005</v>
      </c>
    </row>
    <row r="112" spans="1:9">
      <c r="A112" s="7" t="s">
        <v>479</v>
      </c>
      <c r="B112" s="8" t="s">
        <v>272</v>
      </c>
      <c r="C112" s="9" t="s">
        <v>319</v>
      </c>
      <c r="D112" s="10" t="s">
        <v>145</v>
      </c>
      <c r="E112" s="12"/>
      <c r="F112" s="12">
        <v>15160</v>
      </c>
      <c r="G112" s="12"/>
      <c r="H112" s="12"/>
      <c r="I112" s="13">
        <f t="shared" si="2"/>
        <v>15160</v>
      </c>
    </row>
    <row r="113" spans="1:9">
      <c r="A113" s="75" t="s">
        <v>480</v>
      </c>
      <c r="B113" s="74" t="s">
        <v>481</v>
      </c>
      <c r="C113" s="9" t="s">
        <v>327</v>
      </c>
      <c r="D113" s="10" t="s">
        <v>145</v>
      </c>
      <c r="E113" s="12">
        <v>10000</v>
      </c>
      <c r="F113" s="12"/>
      <c r="G113" s="12"/>
      <c r="H113" s="12"/>
      <c r="I113" s="13">
        <f t="shared" si="2"/>
        <v>10000</v>
      </c>
    </row>
    <row r="114" spans="1:9">
      <c r="A114" s="66" t="s">
        <v>482</v>
      </c>
      <c r="B114" s="67" t="s">
        <v>284</v>
      </c>
      <c r="C114" s="9" t="s">
        <v>327</v>
      </c>
      <c r="D114" s="10" t="s">
        <v>145</v>
      </c>
      <c r="E114" s="12">
        <v>17250</v>
      </c>
      <c r="F114" s="12">
        <v>20926.22</v>
      </c>
      <c r="G114" s="12"/>
      <c r="H114" s="12"/>
      <c r="I114" s="13">
        <f t="shared" si="2"/>
        <v>38176.22</v>
      </c>
    </row>
    <row r="115" spans="1:9">
      <c r="A115" s="7" t="s">
        <v>483</v>
      </c>
      <c r="B115" s="8" t="s">
        <v>266</v>
      </c>
      <c r="C115" s="9" t="s">
        <v>327</v>
      </c>
      <c r="D115" s="10" t="s">
        <v>145</v>
      </c>
      <c r="E115" s="12"/>
      <c r="F115" s="12">
        <v>101944</v>
      </c>
      <c r="G115" s="12"/>
      <c r="H115" s="12"/>
      <c r="I115" s="13">
        <f t="shared" si="2"/>
        <v>101944</v>
      </c>
    </row>
    <row r="116" spans="1:9">
      <c r="A116" s="75" t="s">
        <v>484</v>
      </c>
      <c r="B116" s="74" t="s">
        <v>485</v>
      </c>
      <c r="C116" s="9" t="s">
        <v>302</v>
      </c>
      <c r="D116" s="10" t="s">
        <v>145</v>
      </c>
      <c r="E116" s="12">
        <v>10000</v>
      </c>
      <c r="F116" s="12">
        <v>9460</v>
      </c>
      <c r="G116" s="12"/>
      <c r="H116" s="12"/>
      <c r="I116" s="13">
        <f t="shared" si="2"/>
        <v>19460</v>
      </c>
    </row>
    <row r="117" spans="1:9">
      <c r="A117" s="7" t="s">
        <v>486</v>
      </c>
      <c r="B117" s="8" t="s">
        <v>158</v>
      </c>
      <c r="C117" s="9" t="s">
        <v>327</v>
      </c>
      <c r="D117" s="10" t="s">
        <v>145</v>
      </c>
      <c r="E117" s="12">
        <v>31170</v>
      </c>
      <c r="F117" s="12">
        <f>66053+9620</f>
        <v>75673</v>
      </c>
      <c r="G117" s="12"/>
      <c r="H117" s="12"/>
      <c r="I117" s="13">
        <f t="shared" si="2"/>
        <v>106843</v>
      </c>
    </row>
    <row r="118" spans="1:9">
      <c r="A118" s="75" t="s">
        <v>487</v>
      </c>
      <c r="B118" s="74" t="s">
        <v>141</v>
      </c>
      <c r="C118" s="9" t="s">
        <v>389</v>
      </c>
      <c r="D118" s="10" t="s">
        <v>145</v>
      </c>
      <c r="E118" s="12">
        <v>4000</v>
      </c>
      <c r="F118" s="12"/>
      <c r="G118" s="12"/>
      <c r="H118" s="12"/>
      <c r="I118" s="13">
        <f t="shared" si="2"/>
        <v>4000</v>
      </c>
    </row>
    <row r="119" spans="1:9">
      <c r="A119" s="7" t="s">
        <v>488</v>
      </c>
      <c r="B119" s="8" t="s">
        <v>489</v>
      </c>
      <c r="C119" s="9" t="s">
        <v>389</v>
      </c>
      <c r="D119" s="10" t="s">
        <v>145</v>
      </c>
      <c r="E119" s="12"/>
      <c r="F119" s="12">
        <v>5522.5</v>
      </c>
      <c r="G119" s="12"/>
      <c r="H119" s="12"/>
      <c r="I119" s="13">
        <f t="shared" si="2"/>
        <v>5522.5</v>
      </c>
    </row>
    <row r="120" spans="1:9">
      <c r="A120" s="66" t="s">
        <v>490</v>
      </c>
      <c r="B120" s="67" t="s">
        <v>272</v>
      </c>
      <c r="C120" s="9" t="s">
        <v>319</v>
      </c>
      <c r="D120" s="10" t="s">
        <v>145</v>
      </c>
      <c r="E120" s="12">
        <v>27042</v>
      </c>
      <c r="F120" s="12"/>
      <c r="G120" s="12"/>
      <c r="H120" s="12"/>
      <c r="I120" s="13">
        <f t="shared" si="2"/>
        <v>27042</v>
      </c>
    </row>
    <row r="121" spans="1:9">
      <c r="A121" s="7" t="s">
        <v>491</v>
      </c>
      <c r="B121" s="8" t="s">
        <v>290</v>
      </c>
      <c r="C121" s="9" t="s">
        <v>327</v>
      </c>
      <c r="D121" s="10" t="s">
        <v>492</v>
      </c>
      <c r="E121" s="12"/>
      <c r="F121" s="12"/>
      <c r="G121" s="12">
        <v>5000</v>
      </c>
      <c r="H121" s="12">
        <v>15000</v>
      </c>
      <c r="I121" s="13">
        <f t="shared" si="2"/>
        <v>20000</v>
      </c>
    </row>
    <row r="122" spans="1:9">
      <c r="A122" s="7" t="s">
        <v>493</v>
      </c>
      <c r="B122" s="8" t="s">
        <v>494</v>
      </c>
      <c r="C122" s="9" t="s">
        <v>495</v>
      </c>
      <c r="D122" s="10" t="s">
        <v>492</v>
      </c>
      <c r="E122" s="12"/>
      <c r="F122" s="12"/>
      <c r="G122" s="12">
        <v>2000</v>
      </c>
      <c r="H122" s="12"/>
      <c r="I122" s="13">
        <f t="shared" si="2"/>
        <v>2000</v>
      </c>
    </row>
    <row r="124" spans="1:9">
      <c r="A124" s="122" t="s">
        <v>496</v>
      </c>
      <c r="B124" s="123"/>
      <c r="C124" s="123"/>
      <c r="D124" s="124"/>
      <c r="E124" s="33">
        <f>SUM(E5:E122)</f>
        <v>473825.5</v>
      </c>
      <c r="F124" s="33">
        <f t="shared" ref="F124:H124" si="3">SUM(F5:F122)</f>
        <v>501629.72</v>
      </c>
      <c r="G124" s="33">
        <f t="shared" si="3"/>
        <v>106088.35000000002</v>
      </c>
      <c r="H124" s="33">
        <f t="shared" si="3"/>
        <v>301571.34000000008</v>
      </c>
      <c r="I124" s="33">
        <f>SUM(I5:I122)</f>
        <v>1383114.9100000001</v>
      </c>
    </row>
    <row r="125" spans="1:9">
      <c r="A125" s="34"/>
      <c r="B125" s="35"/>
      <c r="C125" s="35"/>
      <c r="D125" s="35"/>
      <c r="E125" s="34"/>
      <c r="F125" s="34"/>
      <c r="G125" s="120">
        <f>G124+H124</f>
        <v>407659.69000000012</v>
      </c>
      <c r="H125" s="121"/>
      <c r="I125" s="34"/>
    </row>
  </sheetData>
  <autoFilter ref="A2:D122" xr:uid="{00000000-0009-0000-0000-000001000000}"/>
  <mergeCells count="11">
    <mergeCell ref="G125:H125"/>
    <mergeCell ref="A124:D124"/>
    <mergeCell ref="G3:H3"/>
    <mergeCell ref="A1:D1"/>
    <mergeCell ref="E1:I1"/>
    <mergeCell ref="A2:A4"/>
    <mergeCell ref="B2:B4"/>
    <mergeCell ref="C2:C4"/>
    <mergeCell ref="D2:D4"/>
    <mergeCell ref="G2:H2"/>
    <mergeCell ref="I2:I4"/>
  </mergeCells>
  <pageMargins left="0.511811024" right="0.511811024" top="0.78740157499999996" bottom="0.78740157499999996" header="0.31496062000000002" footer="0.31496062000000002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83"/>
  <sheetViews>
    <sheetView tabSelected="1" zoomScale="120" zoomScaleNormal="120" workbookViewId="0">
      <pane ySplit="4" topLeftCell="A5" activePane="bottomLeft" state="frozen"/>
      <selection pane="bottomLeft" activeCell="A10" sqref="A10"/>
    </sheetView>
  </sheetViews>
  <sheetFormatPr defaultColWidth="9.140625" defaultRowHeight="12.75"/>
  <cols>
    <col min="1" max="1" width="94.28515625" style="106" customWidth="1"/>
    <col min="2" max="2" width="27.28515625" style="50" customWidth="1"/>
    <col min="3" max="3" width="29.140625" style="50" bestFit="1" customWidth="1"/>
    <col min="4" max="4" width="16.5703125" style="50" customWidth="1"/>
    <col min="5" max="5" width="20.5703125" style="50" customWidth="1"/>
    <col min="6" max="6" width="24" style="50" customWidth="1"/>
    <col min="7" max="8" width="21" style="50" customWidth="1"/>
    <col min="9" max="9" width="24.140625" style="50" bestFit="1" customWidth="1"/>
    <col min="10" max="10" width="19" style="50" customWidth="1"/>
    <col min="11" max="11" width="33" style="50" bestFit="1" customWidth="1"/>
    <col min="12" max="16384" width="9.140625" style="50"/>
  </cols>
  <sheetData>
    <row r="1" spans="1:11">
      <c r="A1" s="107" t="s">
        <v>0</v>
      </c>
      <c r="B1" s="108"/>
      <c r="C1" s="108"/>
      <c r="D1" s="109"/>
      <c r="E1" s="114" t="s">
        <v>1</v>
      </c>
      <c r="F1" s="114"/>
      <c r="G1" s="114"/>
      <c r="H1" s="114"/>
      <c r="I1" s="125"/>
      <c r="J1" s="125"/>
      <c r="K1" s="125"/>
    </row>
    <row r="2" spans="1:11">
      <c r="A2" s="126" t="s">
        <v>2</v>
      </c>
      <c r="B2" s="111" t="s">
        <v>3</v>
      </c>
      <c r="C2" s="113" t="s">
        <v>4</v>
      </c>
      <c r="D2" s="110" t="s">
        <v>5</v>
      </c>
      <c r="E2" s="115" t="s">
        <v>6</v>
      </c>
      <c r="F2" s="127"/>
      <c r="G2" s="116"/>
      <c r="H2" s="3" t="s">
        <v>7</v>
      </c>
      <c r="I2" s="115" t="s">
        <v>8</v>
      </c>
      <c r="J2" s="116"/>
      <c r="K2" s="117" t="s">
        <v>9</v>
      </c>
    </row>
    <row r="3" spans="1:11" ht="25.5">
      <c r="A3" s="126"/>
      <c r="B3" s="111"/>
      <c r="C3" s="113"/>
      <c r="D3" s="110"/>
      <c r="E3" s="115" t="s">
        <v>10</v>
      </c>
      <c r="F3" s="127"/>
      <c r="G3" s="116"/>
      <c r="H3" s="3" t="s">
        <v>11</v>
      </c>
      <c r="I3" s="115" t="s">
        <v>12</v>
      </c>
      <c r="J3" s="116"/>
      <c r="K3" s="118"/>
    </row>
    <row r="4" spans="1:11">
      <c r="A4" s="126"/>
      <c r="B4" s="111"/>
      <c r="C4" s="113"/>
      <c r="D4" s="110"/>
      <c r="E4" s="4" t="s">
        <v>497</v>
      </c>
      <c r="F4" s="87" t="s">
        <v>498</v>
      </c>
      <c r="G4" s="87" t="s">
        <v>17</v>
      </c>
      <c r="H4" s="4" t="s">
        <v>497</v>
      </c>
      <c r="I4" s="87" t="s">
        <v>499</v>
      </c>
      <c r="J4" s="6" t="s">
        <v>296</v>
      </c>
      <c r="K4" s="118"/>
    </row>
    <row r="5" spans="1:11">
      <c r="A5" s="88" t="s">
        <v>500</v>
      </c>
      <c r="B5" s="94" t="s">
        <v>501</v>
      </c>
      <c r="C5" s="9" t="s">
        <v>502</v>
      </c>
      <c r="D5" s="48" t="s">
        <v>28</v>
      </c>
      <c r="E5" s="51"/>
      <c r="F5" s="95">
        <v>5000</v>
      </c>
      <c r="G5" s="51"/>
      <c r="H5" s="51"/>
      <c r="I5" s="51"/>
      <c r="J5" s="51"/>
      <c r="K5" s="96">
        <f>SUM(E5:J5)</f>
        <v>5000</v>
      </c>
    </row>
    <row r="6" spans="1:11">
      <c r="A6" s="88" t="s">
        <v>503</v>
      </c>
      <c r="B6" s="94" t="s">
        <v>436</v>
      </c>
      <c r="C6" s="9" t="s">
        <v>444</v>
      </c>
      <c r="D6" s="48" t="s">
        <v>21</v>
      </c>
      <c r="E6" s="51"/>
      <c r="F6" s="95">
        <v>2000</v>
      </c>
      <c r="G6" s="51"/>
      <c r="H6" s="51"/>
      <c r="I6" s="51"/>
      <c r="J6" s="51"/>
      <c r="K6" s="96">
        <f>SUM(E6:J6)</f>
        <v>2000</v>
      </c>
    </row>
    <row r="7" spans="1:11">
      <c r="A7" s="88" t="s">
        <v>504</v>
      </c>
      <c r="B7" s="94" t="s">
        <v>505</v>
      </c>
      <c r="C7" s="9" t="s">
        <v>506</v>
      </c>
      <c r="D7" s="48" t="s">
        <v>21</v>
      </c>
      <c r="E7" s="51"/>
      <c r="F7" s="95">
        <v>2500</v>
      </c>
      <c r="G7" s="51"/>
      <c r="H7" s="51"/>
      <c r="I7" s="51"/>
      <c r="J7" s="51"/>
      <c r="K7" s="96">
        <f>SUM(E7:J7)</f>
        <v>2500</v>
      </c>
    </row>
    <row r="8" spans="1:11">
      <c r="A8" s="88" t="s">
        <v>507</v>
      </c>
      <c r="B8" s="94" t="s">
        <v>508</v>
      </c>
      <c r="C8" s="9" t="s">
        <v>502</v>
      </c>
      <c r="D8" s="48" t="s">
        <v>21</v>
      </c>
      <c r="E8" s="51"/>
      <c r="F8" s="95">
        <v>1666.67</v>
      </c>
      <c r="G8" s="51"/>
      <c r="H8" s="51"/>
      <c r="I8" s="51"/>
      <c r="J8" s="51"/>
      <c r="K8" s="96">
        <f>SUM(E8:J8)</f>
        <v>1666.67</v>
      </c>
    </row>
    <row r="9" spans="1:11">
      <c r="A9" s="88" t="s">
        <v>509</v>
      </c>
      <c r="B9" s="94" t="s">
        <v>510</v>
      </c>
      <c r="C9" s="9" t="s">
        <v>327</v>
      </c>
      <c r="D9" s="48" t="s">
        <v>511</v>
      </c>
      <c r="E9" s="51"/>
      <c r="F9" s="51"/>
      <c r="G9" s="95">
        <v>8800</v>
      </c>
      <c r="H9" s="51"/>
      <c r="I9" s="51"/>
      <c r="J9" s="51"/>
      <c r="K9" s="96">
        <f>SUM(E9:J9)</f>
        <v>8800</v>
      </c>
    </row>
    <row r="10" spans="1:11">
      <c r="A10" s="88" t="s">
        <v>512</v>
      </c>
      <c r="B10" s="94" t="s">
        <v>513</v>
      </c>
      <c r="C10" s="9" t="s">
        <v>319</v>
      </c>
      <c r="D10" s="48" t="s">
        <v>28</v>
      </c>
      <c r="E10" s="51"/>
      <c r="F10" s="95">
        <v>1500</v>
      </c>
      <c r="G10" s="51"/>
      <c r="H10" s="51"/>
      <c r="I10" s="51"/>
      <c r="J10" s="51"/>
      <c r="K10" s="96">
        <f>SUM(E10:J10)</f>
        <v>1500</v>
      </c>
    </row>
    <row r="11" spans="1:11">
      <c r="A11" s="88" t="s">
        <v>514</v>
      </c>
      <c r="B11" s="94" t="s">
        <v>60</v>
      </c>
      <c r="C11" s="9" t="s">
        <v>327</v>
      </c>
      <c r="D11" s="48" t="s">
        <v>28</v>
      </c>
      <c r="E11" s="51"/>
      <c r="F11" s="95">
        <v>7500</v>
      </c>
      <c r="G11" s="51"/>
      <c r="H11" s="51"/>
      <c r="I11" s="51"/>
      <c r="J11" s="51"/>
      <c r="K11" s="96">
        <f>SUM(E11:J11)</f>
        <v>7500</v>
      </c>
    </row>
    <row r="12" spans="1:11">
      <c r="A12" s="88" t="s">
        <v>515</v>
      </c>
      <c r="B12" s="94" t="s">
        <v>67</v>
      </c>
      <c r="C12" s="9" t="s">
        <v>327</v>
      </c>
      <c r="D12" s="48" t="s">
        <v>511</v>
      </c>
      <c r="E12" s="51"/>
      <c r="F12" s="51"/>
      <c r="G12" s="95">
        <v>18000</v>
      </c>
      <c r="H12" s="51"/>
      <c r="I12" s="51"/>
      <c r="J12" s="51"/>
      <c r="K12" s="96">
        <f>SUM(E12:J12)</f>
        <v>18000</v>
      </c>
    </row>
    <row r="13" spans="1:11">
      <c r="A13" s="88" t="s">
        <v>516</v>
      </c>
      <c r="B13" s="94" t="s">
        <v>517</v>
      </c>
      <c r="C13" s="9" t="s">
        <v>327</v>
      </c>
      <c r="D13" s="48" t="s">
        <v>511</v>
      </c>
      <c r="E13" s="51"/>
      <c r="F13" s="51"/>
      <c r="G13" s="95">
        <v>13640</v>
      </c>
      <c r="H13" s="51"/>
      <c r="I13" s="51"/>
      <c r="J13" s="51"/>
      <c r="K13" s="96">
        <f>SUM(E13:J13)</f>
        <v>13640</v>
      </c>
    </row>
    <row r="14" spans="1:11">
      <c r="A14" s="88" t="s">
        <v>518</v>
      </c>
      <c r="B14" s="94" t="s">
        <v>519</v>
      </c>
      <c r="C14" s="9" t="s">
        <v>302</v>
      </c>
      <c r="D14" s="48" t="s">
        <v>28</v>
      </c>
      <c r="E14" s="51"/>
      <c r="F14" s="51"/>
      <c r="G14" s="51"/>
      <c r="H14" s="95">
        <v>5000</v>
      </c>
      <c r="I14" s="51"/>
      <c r="J14" s="51"/>
      <c r="K14" s="96">
        <f>SUM(E14:J14)</f>
        <v>5000</v>
      </c>
    </row>
    <row r="15" spans="1:11">
      <c r="A15" s="88" t="s">
        <v>520</v>
      </c>
      <c r="B15" s="94" t="s">
        <v>521</v>
      </c>
      <c r="C15" s="9" t="s">
        <v>327</v>
      </c>
      <c r="D15" s="48" t="s">
        <v>28</v>
      </c>
      <c r="E15" s="95">
        <v>5000</v>
      </c>
      <c r="F15" s="51"/>
      <c r="G15" s="51"/>
      <c r="H15" s="51"/>
      <c r="I15" s="51"/>
      <c r="J15" s="51"/>
      <c r="K15" s="96">
        <f>SUM(E15:J15)</f>
        <v>5000</v>
      </c>
    </row>
    <row r="16" spans="1:11">
      <c r="A16" s="88" t="s">
        <v>322</v>
      </c>
      <c r="B16" s="94" t="s">
        <v>522</v>
      </c>
      <c r="C16" s="9" t="s">
        <v>324</v>
      </c>
      <c r="D16" s="48" t="s">
        <v>28</v>
      </c>
      <c r="E16" s="95">
        <v>3000</v>
      </c>
      <c r="F16" s="51"/>
      <c r="G16" s="51"/>
      <c r="H16" s="51"/>
      <c r="I16" s="51"/>
      <c r="J16" s="51"/>
      <c r="K16" s="96">
        <f>SUM(E16:J16)</f>
        <v>3000</v>
      </c>
    </row>
    <row r="17" spans="1:11">
      <c r="A17" s="88" t="s">
        <v>322</v>
      </c>
      <c r="B17" s="94" t="s">
        <v>522</v>
      </c>
      <c r="C17" s="9" t="s">
        <v>324</v>
      </c>
      <c r="D17" s="48" t="s">
        <v>28</v>
      </c>
      <c r="E17" s="51"/>
      <c r="F17" s="95">
        <v>3000</v>
      </c>
      <c r="G17" s="51"/>
      <c r="H17" s="51"/>
      <c r="I17" s="51"/>
      <c r="J17" s="51"/>
      <c r="K17" s="96">
        <f>SUM(E17:J17)</f>
        <v>3000</v>
      </c>
    </row>
    <row r="18" spans="1:11">
      <c r="A18" s="88" t="s">
        <v>523</v>
      </c>
      <c r="B18" s="94" t="s">
        <v>481</v>
      </c>
      <c r="C18" s="9" t="s">
        <v>327</v>
      </c>
      <c r="D18" s="48" t="s">
        <v>145</v>
      </c>
      <c r="E18" s="51"/>
      <c r="F18" s="51"/>
      <c r="G18" s="51"/>
      <c r="H18" s="95">
        <v>15400</v>
      </c>
      <c r="I18" s="51"/>
      <c r="J18" s="51"/>
      <c r="K18" s="96">
        <f>SUM(E18:J18)</f>
        <v>15400</v>
      </c>
    </row>
    <row r="19" spans="1:11">
      <c r="A19" s="88" t="s">
        <v>524</v>
      </c>
      <c r="B19" s="94" t="s">
        <v>330</v>
      </c>
      <c r="C19" s="9" t="s">
        <v>331</v>
      </c>
      <c r="D19" s="48" t="s">
        <v>28</v>
      </c>
      <c r="E19" s="51"/>
      <c r="F19" s="95">
        <v>5000</v>
      </c>
      <c r="G19" s="51"/>
      <c r="H19" s="51"/>
      <c r="I19" s="51"/>
      <c r="J19" s="51"/>
      <c r="K19" s="96">
        <f>SUM(E19:J19)</f>
        <v>5000</v>
      </c>
    </row>
    <row r="20" spans="1:11">
      <c r="A20" s="88" t="s">
        <v>525</v>
      </c>
      <c r="B20" s="94" t="s">
        <v>89</v>
      </c>
      <c r="C20" s="9" t="s">
        <v>302</v>
      </c>
      <c r="D20" s="48" t="s">
        <v>28</v>
      </c>
      <c r="E20" s="51"/>
      <c r="F20" s="51"/>
      <c r="G20" s="51"/>
      <c r="H20" s="95">
        <v>8295</v>
      </c>
      <c r="I20" s="51"/>
      <c r="J20" s="51"/>
      <c r="K20" s="96">
        <f>SUM(E20:J20)</f>
        <v>8295</v>
      </c>
    </row>
    <row r="21" spans="1:11">
      <c r="A21" s="88" t="s">
        <v>526</v>
      </c>
      <c r="B21" s="94" t="s">
        <v>527</v>
      </c>
      <c r="C21" s="9" t="s">
        <v>465</v>
      </c>
      <c r="D21" s="48" t="s">
        <v>28</v>
      </c>
      <c r="E21" s="51"/>
      <c r="F21" s="95">
        <v>4000</v>
      </c>
      <c r="G21" s="51"/>
      <c r="H21" s="51"/>
      <c r="I21" s="51"/>
      <c r="J21" s="51"/>
      <c r="K21" s="96">
        <f>SUM(E21:J21)</f>
        <v>4000</v>
      </c>
    </row>
    <row r="22" spans="1:11">
      <c r="A22" s="88" t="s">
        <v>528</v>
      </c>
      <c r="B22" s="94" t="s">
        <v>91</v>
      </c>
      <c r="C22" s="9" t="s">
        <v>315</v>
      </c>
      <c r="D22" s="48" t="s">
        <v>28</v>
      </c>
      <c r="E22" s="51"/>
      <c r="F22" s="51"/>
      <c r="G22" s="51"/>
      <c r="H22" s="95">
        <v>5257.5</v>
      </c>
      <c r="I22" s="51"/>
      <c r="J22" s="51"/>
      <c r="K22" s="96">
        <f>SUM(E22:J22)</f>
        <v>5257.5</v>
      </c>
    </row>
    <row r="23" spans="1:11">
      <c r="A23" s="88" t="s">
        <v>332</v>
      </c>
      <c r="B23" s="94" t="s">
        <v>333</v>
      </c>
      <c r="C23" s="9" t="s">
        <v>319</v>
      </c>
      <c r="D23" s="48" t="s">
        <v>28</v>
      </c>
      <c r="E23" s="51"/>
      <c r="F23" s="95">
        <v>3000</v>
      </c>
      <c r="G23" s="51"/>
      <c r="H23" s="51"/>
      <c r="I23" s="51"/>
      <c r="J23" s="51"/>
      <c r="K23" s="96">
        <f>SUM(E23:J23)</f>
        <v>3000</v>
      </c>
    </row>
    <row r="24" spans="1:11">
      <c r="A24" s="88" t="s">
        <v>529</v>
      </c>
      <c r="B24" s="94" t="s">
        <v>251</v>
      </c>
      <c r="C24" s="9" t="s">
        <v>327</v>
      </c>
      <c r="D24" s="48" t="s">
        <v>28</v>
      </c>
      <c r="E24" s="51"/>
      <c r="F24" s="51"/>
      <c r="G24" s="51"/>
      <c r="H24" s="95">
        <v>9903.2999999999993</v>
      </c>
      <c r="I24" s="51"/>
      <c r="J24" s="51"/>
      <c r="K24" s="96">
        <f>SUM(E24:J24)</f>
        <v>9903.2999999999993</v>
      </c>
    </row>
    <row r="25" spans="1:11">
      <c r="A25" s="88" t="s">
        <v>530</v>
      </c>
      <c r="B25" s="94" t="s">
        <v>60</v>
      </c>
      <c r="C25" s="9" t="s">
        <v>311</v>
      </c>
      <c r="D25" s="48" t="s">
        <v>28</v>
      </c>
      <c r="E25" s="51"/>
      <c r="F25" s="95">
        <v>7500</v>
      </c>
      <c r="G25" s="51"/>
      <c r="H25" s="51"/>
      <c r="I25" s="51"/>
      <c r="J25" s="51"/>
      <c r="K25" s="96">
        <f>SUM(E25:J25)</f>
        <v>7500</v>
      </c>
    </row>
    <row r="26" spans="1:11">
      <c r="A26" s="88" t="s">
        <v>531</v>
      </c>
      <c r="B26" s="94" t="s">
        <v>314</v>
      </c>
      <c r="C26" s="9" t="s">
        <v>408</v>
      </c>
      <c r="D26" s="48" t="s">
        <v>28</v>
      </c>
      <c r="E26" s="51"/>
      <c r="F26" s="95">
        <v>5000</v>
      </c>
      <c r="G26" s="51"/>
      <c r="H26" s="51"/>
      <c r="I26" s="51"/>
      <c r="J26" s="51"/>
      <c r="K26" s="96">
        <f>SUM(E26:J26)</f>
        <v>5000</v>
      </c>
    </row>
    <row r="27" spans="1:11">
      <c r="A27" s="88" t="s">
        <v>532</v>
      </c>
      <c r="B27" s="94" t="s">
        <v>339</v>
      </c>
      <c r="C27" s="9" t="s">
        <v>340</v>
      </c>
      <c r="D27" s="48" t="s">
        <v>28</v>
      </c>
      <c r="E27" s="95">
        <v>3000</v>
      </c>
      <c r="F27" s="51"/>
      <c r="G27" s="51"/>
      <c r="H27" s="51"/>
      <c r="I27" s="51"/>
      <c r="J27" s="51"/>
      <c r="K27" s="96">
        <f>SUM(E27:J27)</f>
        <v>3000</v>
      </c>
    </row>
    <row r="28" spans="1:11">
      <c r="A28" s="88" t="s">
        <v>98</v>
      </c>
      <c r="B28" s="94" t="s">
        <v>99</v>
      </c>
      <c r="C28" s="9" t="s">
        <v>533</v>
      </c>
      <c r="D28" s="48" t="s">
        <v>28</v>
      </c>
      <c r="E28" s="51"/>
      <c r="F28" s="95">
        <v>3000</v>
      </c>
      <c r="G28" s="51"/>
      <c r="H28" s="51"/>
      <c r="I28" s="51"/>
      <c r="J28" s="51"/>
      <c r="K28" s="96">
        <f>SUM(E28:J28)</f>
        <v>3000</v>
      </c>
    </row>
    <row r="29" spans="1:11">
      <c r="A29" s="88" t="s">
        <v>534</v>
      </c>
      <c r="B29" s="94" t="s">
        <v>342</v>
      </c>
      <c r="C29" s="9" t="s">
        <v>302</v>
      </c>
      <c r="D29" s="48" t="s">
        <v>28</v>
      </c>
      <c r="E29" s="51"/>
      <c r="F29" s="51"/>
      <c r="G29" s="51"/>
      <c r="H29" s="95">
        <v>5000</v>
      </c>
      <c r="I29" s="51"/>
      <c r="J29" s="51"/>
      <c r="K29" s="96">
        <f>SUM(E29:J29)</f>
        <v>5000</v>
      </c>
    </row>
    <row r="30" spans="1:11">
      <c r="A30" s="88" t="s">
        <v>535</v>
      </c>
      <c r="B30" s="94" t="s">
        <v>536</v>
      </c>
      <c r="C30" s="9" t="s">
        <v>537</v>
      </c>
      <c r="D30" s="48" t="s">
        <v>28</v>
      </c>
      <c r="E30" s="95">
        <v>2500</v>
      </c>
      <c r="F30" s="51"/>
      <c r="G30" s="51"/>
      <c r="H30" s="51"/>
      <c r="I30" s="51"/>
      <c r="J30" s="51"/>
      <c r="K30" s="96">
        <f>SUM(E30:J30)</f>
        <v>2500</v>
      </c>
    </row>
    <row r="31" spans="1:11">
      <c r="A31" s="88" t="s">
        <v>538</v>
      </c>
      <c r="B31" s="94" t="s">
        <v>69</v>
      </c>
      <c r="C31" s="9" t="s">
        <v>327</v>
      </c>
      <c r="D31" s="48" t="s">
        <v>28</v>
      </c>
      <c r="E31" s="51"/>
      <c r="F31" s="51"/>
      <c r="G31" s="51"/>
      <c r="H31" s="95">
        <v>5000</v>
      </c>
      <c r="I31" s="51"/>
      <c r="J31" s="51"/>
      <c r="K31" s="96">
        <f>SUM(E31:J31)</f>
        <v>5000</v>
      </c>
    </row>
    <row r="32" spans="1:11">
      <c r="A32" s="7" t="s">
        <v>539</v>
      </c>
      <c r="B32" s="8" t="s">
        <v>540</v>
      </c>
      <c r="C32" s="9" t="s">
        <v>327</v>
      </c>
      <c r="D32" s="48" t="s">
        <v>28</v>
      </c>
      <c r="E32" s="97"/>
      <c r="F32" s="97"/>
      <c r="G32" s="97"/>
      <c r="H32" s="98">
        <v>5000</v>
      </c>
      <c r="I32" s="97"/>
      <c r="J32" s="97"/>
      <c r="K32" s="96">
        <f>SUM(E32:J32)</f>
        <v>5000</v>
      </c>
    </row>
    <row r="33" spans="1:11">
      <c r="A33" s="7" t="s">
        <v>539</v>
      </c>
      <c r="B33" s="8" t="s">
        <v>540</v>
      </c>
      <c r="C33" s="9" t="s">
        <v>327</v>
      </c>
      <c r="D33" s="48" t="s">
        <v>28</v>
      </c>
      <c r="E33" s="97"/>
      <c r="F33" s="97"/>
      <c r="G33" s="97"/>
      <c r="H33" s="98">
        <v>16176.6</v>
      </c>
      <c r="I33" s="97"/>
      <c r="J33" s="97"/>
      <c r="K33" s="96">
        <f>SUM(E33:J33)</f>
        <v>16176.6</v>
      </c>
    </row>
    <row r="34" spans="1:11">
      <c r="A34" s="88" t="s">
        <v>541</v>
      </c>
      <c r="B34" s="94" t="s">
        <v>542</v>
      </c>
      <c r="C34" s="9" t="s">
        <v>543</v>
      </c>
      <c r="D34" s="48" t="s">
        <v>28</v>
      </c>
      <c r="E34" s="51"/>
      <c r="F34" s="95">
        <v>3000</v>
      </c>
      <c r="G34" s="51"/>
      <c r="H34" s="51"/>
      <c r="I34" s="51"/>
      <c r="J34" s="51"/>
      <c r="K34" s="96">
        <f>SUM(E34:J34)</f>
        <v>3000</v>
      </c>
    </row>
    <row r="35" spans="1:11">
      <c r="A35" s="88" t="s">
        <v>345</v>
      </c>
      <c r="B35" s="94" t="s">
        <v>346</v>
      </c>
      <c r="C35" s="9" t="s">
        <v>347</v>
      </c>
      <c r="D35" s="48" t="s">
        <v>28</v>
      </c>
      <c r="E35" s="51"/>
      <c r="F35" s="95">
        <v>5000</v>
      </c>
      <c r="G35" s="51"/>
      <c r="H35" s="51"/>
      <c r="I35" s="51"/>
      <c r="J35" s="51"/>
      <c r="K35" s="96">
        <f>SUM(E35:J35)</f>
        <v>5000</v>
      </c>
    </row>
    <row r="36" spans="1:11">
      <c r="A36" s="88" t="s">
        <v>544</v>
      </c>
      <c r="B36" s="94" t="s">
        <v>118</v>
      </c>
      <c r="C36" s="9" t="s">
        <v>302</v>
      </c>
      <c r="D36" s="48" t="s">
        <v>28</v>
      </c>
      <c r="E36" s="51"/>
      <c r="F36" s="95">
        <v>4000</v>
      </c>
      <c r="G36" s="51"/>
      <c r="H36" s="51"/>
      <c r="I36" s="51"/>
      <c r="J36" s="51"/>
      <c r="K36" s="96">
        <f>SUM(E36:J36)</f>
        <v>4000</v>
      </c>
    </row>
    <row r="37" spans="1:11">
      <c r="A37" s="88" t="s">
        <v>545</v>
      </c>
      <c r="B37" s="94" t="s">
        <v>120</v>
      </c>
      <c r="C37" s="9" t="s">
        <v>327</v>
      </c>
      <c r="D37" s="48" t="s">
        <v>28</v>
      </c>
      <c r="E37" s="51"/>
      <c r="F37" s="95">
        <v>3000</v>
      </c>
      <c r="G37" s="51"/>
      <c r="H37" s="51"/>
      <c r="I37" s="51"/>
      <c r="J37" s="51"/>
      <c r="K37" s="96">
        <f>SUM(E37:J37)</f>
        <v>3000</v>
      </c>
    </row>
    <row r="38" spans="1:11">
      <c r="A38" s="88" t="s">
        <v>546</v>
      </c>
      <c r="B38" s="94" t="s">
        <v>120</v>
      </c>
      <c r="C38" s="9" t="s">
        <v>327</v>
      </c>
      <c r="D38" s="48" t="s">
        <v>28</v>
      </c>
      <c r="E38" s="51"/>
      <c r="F38" s="95">
        <v>3000</v>
      </c>
      <c r="G38" s="51"/>
      <c r="H38" s="51"/>
      <c r="I38" s="51"/>
      <c r="J38" s="51"/>
      <c r="K38" s="96">
        <f>SUM(E38:J38)</f>
        <v>3000</v>
      </c>
    </row>
    <row r="39" spans="1:11">
      <c r="A39" s="88" t="s">
        <v>547</v>
      </c>
      <c r="B39" s="94" t="s">
        <v>548</v>
      </c>
      <c r="C39" s="9" t="s">
        <v>311</v>
      </c>
      <c r="D39" s="48" t="s">
        <v>511</v>
      </c>
      <c r="E39" s="51"/>
      <c r="F39" s="51"/>
      <c r="G39" s="95">
        <v>68571.48</v>
      </c>
      <c r="H39" s="51"/>
      <c r="I39" s="51"/>
      <c r="J39" s="51"/>
      <c r="K39" s="96">
        <f>SUM(E39:J39)</f>
        <v>68571.48</v>
      </c>
    </row>
    <row r="40" spans="1:11">
      <c r="A40" s="88" t="s">
        <v>549</v>
      </c>
      <c r="B40" s="94" t="s">
        <v>550</v>
      </c>
      <c r="C40" s="9" t="s">
        <v>327</v>
      </c>
      <c r="D40" s="48" t="s">
        <v>511</v>
      </c>
      <c r="E40" s="51"/>
      <c r="F40" s="51"/>
      <c r="G40" s="95">
        <v>23375</v>
      </c>
      <c r="H40" s="51"/>
      <c r="I40" s="51"/>
      <c r="J40" s="51"/>
      <c r="K40" s="96">
        <f>SUM(E40:J40)</f>
        <v>23375</v>
      </c>
    </row>
    <row r="41" spans="1:11">
      <c r="A41" s="88" t="s">
        <v>551</v>
      </c>
      <c r="B41" s="94" t="s">
        <v>123</v>
      </c>
      <c r="C41" s="9" t="s">
        <v>327</v>
      </c>
      <c r="D41" s="48" t="s">
        <v>21</v>
      </c>
      <c r="E41" s="51"/>
      <c r="F41" s="51"/>
      <c r="G41" s="51"/>
      <c r="H41" s="95">
        <v>5200</v>
      </c>
      <c r="I41" s="51"/>
      <c r="J41" s="51"/>
      <c r="K41" s="96">
        <f>SUM(E41:J41)</f>
        <v>5200</v>
      </c>
    </row>
    <row r="42" spans="1:11">
      <c r="A42" s="88" t="s">
        <v>552</v>
      </c>
      <c r="B42" s="94" t="s">
        <v>136</v>
      </c>
      <c r="C42" s="9" t="s">
        <v>319</v>
      </c>
      <c r="D42" s="48" t="s">
        <v>21</v>
      </c>
      <c r="E42" s="51"/>
      <c r="F42" s="51"/>
      <c r="G42" s="51"/>
      <c r="H42" s="95">
        <v>3750</v>
      </c>
      <c r="I42" s="51"/>
      <c r="J42" s="51"/>
      <c r="K42" s="96">
        <f>SUM(E42:J42)</f>
        <v>3750</v>
      </c>
    </row>
    <row r="43" spans="1:11">
      <c r="A43" s="88" t="s">
        <v>553</v>
      </c>
      <c r="B43" s="94" t="s">
        <v>139</v>
      </c>
      <c r="C43" s="9" t="s">
        <v>327</v>
      </c>
      <c r="D43" s="48" t="s">
        <v>21</v>
      </c>
      <c r="E43" s="95">
        <v>3000</v>
      </c>
      <c r="F43" s="51"/>
      <c r="G43" s="51"/>
      <c r="H43" s="51"/>
      <c r="I43" s="51"/>
      <c r="J43" s="51"/>
      <c r="K43" s="96">
        <f>SUM(E43:J43)</f>
        <v>3000</v>
      </c>
    </row>
    <row r="44" spans="1:11">
      <c r="A44" s="88" t="s">
        <v>554</v>
      </c>
      <c r="B44" s="94" t="s">
        <v>555</v>
      </c>
      <c r="C44" s="9" t="s">
        <v>556</v>
      </c>
      <c r="D44" s="48" t="s">
        <v>21</v>
      </c>
      <c r="E44" s="51"/>
      <c r="F44" s="95">
        <v>1500</v>
      </c>
      <c r="G44" s="51"/>
      <c r="H44" s="51"/>
      <c r="I44" s="51"/>
      <c r="J44" s="51"/>
      <c r="K44" s="96">
        <f>SUM(E44:J44)</f>
        <v>1500</v>
      </c>
    </row>
    <row r="45" spans="1:11">
      <c r="A45" s="88" t="s">
        <v>557</v>
      </c>
      <c r="B45" s="94" t="s">
        <v>558</v>
      </c>
      <c r="C45" s="9" t="s">
        <v>311</v>
      </c>
      <c r="D45" s="48" t="s">
        <v>21</v>
      </c>
      <c r="E45" s="51"/>
      <c r="F45" s="51"/>
      <c r="G45" s="51"/>
      <c r="H45" s="95">
        <v>5000</v>
      </c>
      <c r="I45" s="51"/>
      <c r="J45" s="51"/>
      <c r="K45" s="96">
        <f>SUM(E45:J45)</f>
        <v>5000</v>
      </c>
    </row>
    <row r="46" spans="1:11">
      <c r="A46" s="88" t="s">
        <v>559</v>
      </c>
      <c r="B46" s="94" t="s">
        <v>352</v>
      </c>
      <c r="C46" s="9" t="s">
        <v>427</v>
      </c>
      <c r="D46" s="48" t="s">
        <v>21</v>
      </c>
      <c r="E46" s="51"/>
      <c r="F46" s="95">
        <v>3000</v>
      </c>
      <c r="G46" s="51"/>
      <c r="H46" s="51"/>
      <c r="I46" s="51"/>
      <c r="J46" s="51"/>
      <c r="K46" s="96">
        <f>SUM(E46:J46)</f>
        <v>3000</v>
      </c>
    </row>
    <row r="47" spans="1:11">
      <c r="A47" s="88" t="s">
        <v>560</v>
      </c>
      <c r="B47" s="94" t="s">
        <v>284</v>
      </c>
      <c r="C47" s="9" t="s">
        <v>327</v>
      </c>
      <c r="D47" s="48" t="s">
        <v>145</v>
      </c>
      <c r="E47" s="95">
        <v>22500</v>
      </c>
      <c r="F47" s="51"/>
      <c r="G47" s="51"/>
      <c r="H47" s="51"/>
      <c r="I47" s="51"/>
      <c r="J47" s="51"/>
      <c r="K47" s="96">
        <f>SUM(E47:J47)</f>
        <v>22500</v>
      </c>
    </row>
    <row r="48" spans="1:11">
      <c r="A48" s="88" t="s">
        <v>561</v>
      </c>
      <c r="B48" s="94" t="s">
        <v>284</v>
      </c>
      <c r="C48" s="9" t="s">
        <v>327</v>
      </c>
      <c r="D48" s="48" t="s">
        <v>145</v>
      </c>
      <c r="E48" s="51"/>
      <c r="F48" s="51"/>
      <c r="G48" s="51"/>
      <c r="H48" s="95">
        <v>26267.67</v>
      </c>
      <c r="I48" s="51"/>
      <c r="J48" s="51"/>
      <c r="K48" s="96">
        <f>SUM(E48:J48)</f>
        <v>26267.67</v>
      </c>
    </row>
    <row r="49" spans="1:11">
      <c r="A49" s="92" t="s">
        <v>562</v>
      </c>
      <c r="B49" s="70" t="s">
        <v>212</v>
      </c>
      <c r="C49" s="9" t="s">
        <v>302</v>
      </c>
      <c r="D49" s="48" t="s">
        <v>145</v>
      </c>
      <c r="E49" s="97"/>
      <c r="F49" s="97"/>
      <c r="G49" s="97"/>
      <c r="H49" s="97"/>
      <c r="I49" s="97"/>
      <c r="J49" s="97">
        <v>5000</v>
      </c>
      <c r="K49" s="96">
        <f>SUM(E49:J49)</f>
        <v>5000</v>
      </c>
    </row>
    <row r="50" spans="1:11">
      <c r="A50" s="88" t="s">
        <v>563</v>
      </c>
      <c r="B50" s="94" t="s">
        <v>564</v>
      </c>
      <c r="C50" s="9" t="s">
        <v>327</v>
      </c>
      <c r="D50" s="48" t="s">
        <v>145</v>
      </c>
      <c r="E50" s="51"/>
      <c r="F50" s="95">
        <v>3000</v>
      </c>
      <c r="G50" s="51"/>
      <c r="H50" s="51"/>
      <c r="I50" s="51"/>
      <c r="J50" s="51"/>
      <c r="K50" s="96">
        <f>SUM(E50:J50)</f>
        <v>3000</v>
      </c>
    </row>
    <row r="51" spans="1:11">
      <c r="A51" s="88" t="s">
        <v>565</v>
      </c>
      <c r="B51" s="94" t="s">
        <v>566</v>
      </c>
      <c r="C51" s="9" t="s">
        <v>324</v>
      </c>
      <c r="D51" s="48" t="s">
        <v>145</v>
      </c>
      <c r="E51" s="95">
        <v>2500</v>
      </c>
      <c r="F51" s="51"/>
      <c r="G51" s="51"/>
      <c r="H51" s="51"/>
      <c r="I51" s="51"/>
      <c r="J51" s="51"/>
      <c r="K51" s="96">
        <f>SUM(E51:J51)</f>
        <v>2500</v>
      </c>
    </row>
    <row r="52" spans="1:11">
      <c r="A52" s="88" t="s">
        <v>567</v>
      </c>
      <c r="B52" s="94" t="s">
        <v>147</v>
      </c>
      <c r="C52" s="9" t="s">
        <v>311</v>
      </c>
      <c r="D52" s="48" t="s">
        <v>145</v>
      </c>
      <c r="E52" s="51"/>
      <c r="F52" s="51"/>
      <c r="G52" s="51"/>
      <c r="H52" s="95">
        <v>7148</v>
      </c>
      <c r="I52" s="51"/>
      <c r="J52" s="51"/>
      <c r="K52" s="96">
        <f>SUM(E52:J52)</f>
        <v>7148</v>
      </c>
    </row>
    <row r="53" spans="1:11">
      <c r="A53" s="88" t="s">
        <v>568</v>
      </c>
      <c r="B53" s="94" t="s">
        <v>569</v>
      </c>
      <c r="C53" s="9" t="s">
        <v>570</v>
      </c>
      <c r="D53" s="48" t="s">
        <v>145</v>
      </c>
      <c r="E53" s="95">
        <v>3000</v>
      </c>
      <c r="F53" s="51"/>
      <c r="G53" s="51"/>
      <c r="H53" s="51"/>
      <c r="I53" s="51"/>
      <c r="J53" s="51"/>
      <c r="K53" s="96">
        <f>SUM(E53:J53)</f>
        <v>3000</v>
      </c>
    </row>
    <row r="54" spans="1:11">
      <c r="A54" s="88" t="s">
        <v>568</v>
      </c>
      <c r="B54" s="94" t="s">
        <v>569</v>
      </c>
      <c r="C54" s="9" t="s">
        <v>570</v>
      </c>
      <c r="D54" s="48" t="s">
        <v>145</v>
      </c>
      <c r="E54" s="95">
        <v>2000</v>
      </c>
      <c r="F54" s="51"/>
      <c r="G54" s="51"/>
      <c r="H54" s="51"/>
      <c r="I54" s="51"/>
      <c r="J54" s="51"/>
      <c r="K54" s="96">
        <f>SUM(E54:J54)</f>
        <v>2000</v>
      </c>
    </row>
    <row r="55" spans="1:11">
      <c r="A55" s="88" t="s">
        <v>571</v>
      </c>
      <c r="B55" s="94" t="s">
        <v>151</v>
      </c>
      <c r="C55" s="9" t="s">
        <v>327</v>
      </c>
      <c r="D55" s="48" t="s">
        <v>511</v>
      </c>
      <c r="E55" s="51"/>
      <c r="F55" s="95">
        <v>7200</v>
      </c>
      <c r="G55" s="51"/>
      <c r="H55" s="51"/>
      <c r="I55" s="51"/>
      <c r="J55" s="51"/>
      <c r="K55" s="96">
        <f>SUM(E55:J55)</f>
        <v>7200</v>
      </c>
    </row>
    <row r="56" spans="1:11">
      <c r="A56" s="88" t="s">
        <v>572</v>
      </c>
      <c r="B56" s="94" t="s">
        <v>573</v>
      </c>
      <c r="C56" s="9" t="s">
        <v>327</v>
      </c>
      <c r="D56" s="48" t="s">
        <v>32</v>
      </c>
      <c r="E56" s="51"/>
      <c r="F56" s="95">
        <v>2000</v>
      </c>
      <c r="G56" s="51"/>
      <c r="H56" s="51"/>
      <c r="I56" s="51"/>
      <c r="J56" s="51"/>
      <c r="K56" s="96">
        <f>SUM(E56:J56)</f>
        <v>2000</v>
      </c>
    </row>
    <row r="57" spans="1:11">
      <c r="A57" s="88" t="s">
        <v>574</v>
      </c>
      <c r="B57" s="94" t="s">
        <v>139</v>
      </c>
      <c r="C57" s="9" t="s">
        <v>327</v>
      </c>
      <c r="D57" s="48" t="s">
        <v>32</v>
      </c>
      <c r="E57" s="95">
        <v>2610</v>
      </c>
      <c r="F57" s="51"/>
      <c r="G57" s="51"/>
      <c r="H57" s="51"/>
      <c r="I57" s="51"/>
      <c r="J57" s="51"/>
      <c r="K57" s="96">
        <f>SUM(E57:J57)</f>
        <v>2610</v>
      </c>
    </row>
    <row r="58" spans="1:11">
      <c r="A58" s="88" t="s">
        <v>574</v>
      </c>
      <c r="B58" s="94" t="s">
        <v>139</v>
      </c>
      <c r="C58" s="9" t="s">
        <v>327</v>
      </c>
      <c r="D58" s="48" t="s">
        <v>32</v>
      </c>
      <c r="E58" s="51"/>
      <c r="F58" s="95">
        <v>4000</v>
      </c>
      <c r="G58" s="51"/>
      <c r="H58" s="51"/>
      <c r="I58" s="51"/>
      <c r="J58" s="51"/>
      <c r="K58" s="96">
        <f>SUM(E58:J58)</f>
        <v>4000</v>
      </c>
    </row>
    <row r="59" spans="1:11">
      <c r="A59" s="7" t="s">
        <v>575</v>
      </c>
      <c r="B59" s="8" t="s">
        <v>359</v>
      </c>
      <c r="C59" s="9" t="s">
        <v>302</v>
      </c>
      <c r="D59" s="48" t="s">
        <v>32</v>
      </c>
      <c r="E59" s="97"/>
      <c r="F59" s="97"/>
      <c r="G59" s="97"/>
      <c r="H59" s="97"/>
      <c r="I59" s="97">
        <v>4592.6400000000003</v>
      </c>
      <c r="J59" s="97"/>
      <c r="K59" s="96">
        <f>SUM(E59:J59)</f>
        <v>4592.6400000000003</v>
      </c>
    </row>
    <row r="60" spans="1:11">
      <c r="A60" s="88" t="s">
        <v>576</v>
      </c>
      <c r="B60" s="94" t="s">
        <v>359</v>
      </c>
      <c r="C60" s="9" t="s">
        <v>302</v>
      </c>
      <c r="D60" s="48" t="s">
        <v>32</v>
      </c>
      <c r="E60" s="51"/>
      <c r="F60" s="51"/>
      <c r="G60" s="51"/>
      <c r="H60" s="95">
        <v>5197.5</v>
      </c>
      <c r="I60" s="51"/>
      <c r="J60" s="51"/>
      <c r="K60" s="96">
        <f>SUM(E60:J60)</f>
        <v>5197.5</v>
      </c>
    </row>
    <row r="61" spans="1:11">
      <c r="A61" s="88" t="s">
        <v>577</v>
      </c>
      <c r="B61" s="94" t="s">
        <v>200</v>
      </c>
      <c r="C61" s="9" t="s">
        <v>386</v>
      </c>
      <c r="D61" s="48" t="s">
        <v>32</v>
      </c>
      <c r="E61" s="51"/>
      <c r="F61" s="95">
        <v>2500</v>
      </c>
      <c r="G61" s="51"/>
      <c r="H61" s="51"/>
      <c r="I61" s="51"/>
      <c r="J61" s="51"/>
      <c r="K61" s="96">
        <f>SUM(E61:J61)</f>
        <v>2500</v>
      </c>
    </row>
    <row r="62" spans="1:11">
      <c r="A62" s="7" t="s">
        <v>578</v>
      </c>
      <c r="B62" s="8" t="s">
        <v>158</v>
      </c>
      <c r="C62" s="9" t="s">
        <v>309</v>
      </c>
      <c r="D62" s="48" t="s">
        <v>32</v>
      </c>
      <c r="E62" s="97"/>
      <c r="F62" s="97"/>
      <c r="G62" s="97"/>
      <c r="H62" s="97"/>
      <c r="I62" s="97">
        <v>9388.89</v>
      </c>
      <c r="J62" s="97"/>
      <c r="K62" s="96">
        <f>SUM(E62:J62)</f>
        <v>9388.89</v>
      </c>
    </row>
    <row r="63" spans="1:11">
      <c r="A63" s="88" t="s">
        <v>579</v>
      </c>
      <c r="B63" s="94" t="s">
        <v>158</v>
      </c>
      <c r="C63" s="9" t="s">
        <v>327</v>
      </c>
      <c r="D63" s="48" t="s">
        <v>32</v>
      </c>
      <c r="E63" s="95">
        <v>2008</v>
      </c>
      <c r="F63" s="51"/>
      <c r="G63" s="51"/>
      <c r="H63" s="51"/>
      <c r="I63" s="51"/>
      <c r="J63" s="51"/>
      <c r="K63" s="96">
        <f>SUM(E63:J63)</f>
        <v>2008</v>
      </c>
    </row>
    <row r="64" spans="1:11">
      <c r="A64" s="88" t="s">
        <v>579</v>
      </c>
      <c r="B64" s="94" t="s">
        <v>158</v>
      </c>
      <c r="C64" s="9" t="s">
        <v>327</v>
      </c>
      <c r="D64" s="48" t="s">
        <v>32</v>
      </c>
      <c r="E64" s="95">
        <v>1992</v>
      </c>
      <c r="F64" s="51"/>
      <c r="G64" s="51"/>
      <c r="H64" s="51"/>
      <c r="I64" s="51"/>
      <c r="J64" s="51"/>
      <c r="K64" s="96">
        <f>SUM(E64:J64)</f>
        <v>1992</v>
      </c>
    </row>
    <row r="65" spans="1:11">
      <c r="A65" s="88" t="s">
        <v>579</v>
      </c>
      <c r="B65" s="94" t="s">
        <v>158</v>
      </c>
      <c r="C65" s="9" t="s">
        <v>327</v>
      </c>
      <c r="D65" s="48" t="s">
        <v>32</v>
      </c>
      <c r="E65" s="51"/>
      <c r="F65" s="95">
        <v>4000</v>
      </c>
      <c r="G65" s="51"/>
      <c r="H65" s="51"/>
      <c r="I65" s="51"/>
      <c r="J65" s="51"/>
      <c r="K65" s="96">
        <f>SUM(E65:J65)</f>
        <v>4000</v>
      </c>
    </row>
    <row r="66" spans="1:11">
      <c r="A66" s="88" t="s">
        <v>580</v>
      </c>
      <c r="B66" s="94" t="s">
        <v>46</v>
      </c>
      <c r="C66" s="9" t="s">
        <v>327</v>
      </c>
      <c r="D66" s="48" t="s">
        <v>32</v>
      </c>
      <c r="E66" s="95">
        <v>1706</v>
      </c>
      <c r="F66" s="51"/>
      <c r="G66" s="51"/>
      <c r="H66" s="51"/>
      <c r="I66" s="51"/>
      <c r="J66" s="51"/>
      <c r="K66" s="96">
        <f>SUM(E66:J66)</f>
        <v>1706</v>
      </c>
    </row>
    <row r="67" spans="1:11">
      <c r="A67" s="7" t="s">
        <v>581</v>
      </c>
      <c r="B67" s="8" t="s">
        <v>582</v>
      </c>
      <c r="C67" s="9" t="s">
        <v>327</v>
      </c>
      <c r="D67" s="48" t="s">
        <v>32</v>
      </c>
      <c r="E67" s="97"/>
      <c r="F67" s="97"/>
      <c r="G67" s="97"/>
      <c r="H67" s="98">
        <v>3696</v>
      </c>
      <c r="I67" s="97"/>
      <c r="J67" s="97"/>
      <c r="K67" s="96">
        <f>SUM(E67:J67)</f>
        <v>3696</v>
      </c>
    </row>
    <row r="68" spans="1:11">
      <c r="A68" s="7" t="s">
        <v>583</v>
      </c>
      <c r="B68" s="8" t="s">
        <v>34</v>
      </c>
      <c r="C68" s="9" t="s">
        <v>309</v>
      </c>
      <c r="D68" s="48" t="s">
        <v>32</v>
      </c>
      <c r="E68" s="97"/>
      <c r="F68" s="97"/>
      <c r="G68" s="97"/>
      <c r="H68" s="97"/>
      <c r="I68" s="97">
        <v>8406.67</v>
      </c>
      <c r="J68" s="97"/>
      <c r="K68" s="96">
        <f>SUM(E68:J68)</f>
        <v>8406.67</v>
      </c>
    </row>
    <row r="69" spans="1:11">
      <c r="A69" s="7" t="s">
        <v>584</v>
      </c>
      <c r="B69" s="8" t="s">
        <v>40</v>
      </c>
      <c r="C69" s="9" t="s">
        <v>444</v>
      </c>
      <c r="D69" s="48" t="s">
        <v>32</v>
      </c>
      <c r="E69" s="97"/>
      <c r="F69" s="97"/>
      <c r="G69" s="97"/>
      <c r="H69" s="97"/>
      <c r="I69" s="97">
        <v>1324.05</v>
      </c>
      <c r="J69" s="97"/>
      <c r="K69" s="96">
        <f>SUM(E69:J69)</f>
        <v>1324.05</v>
      </c>
    </row>
    <row r="70" spans="1:11">
      <c r="A70" s="88" t="s">
        <v>585</v>
      </c>
      <c r="B70" s="94" t="s">
        <v>46</v>
      </c>
      <c r="C70" s="9" t="s">
        <v>327</v>
      </c>
      <c r="D70" s="48" t="s">
        <v>32</v>
      </c>
      <c r="E70" s="95">
        <v>1810</v>
      </c>
      <c r="F70" s="51"/>
      <c r="G70" s="51"/>
      <c r="H70" s="51"/>
      <c r="I70" s="51"/>
      <c r="J70" s="51"/>
      <c r="K70" s="96">
        <f>SUM(E70:J70)</f>
        <v>1810</v>
      </c>
    </row>
    <row r="71" spans="1:11">
      <c r="A71" s="88" t="s">
        <v>585</v>
      </c>
      <c r="B71" s="94" t="s">
        <v>46</v>
      </c>
      <c r="C71" s="9" t="s">
        <v>327</v>
      </c>
      <c r="D71" s="48" t="s">
        <v>32</v>
      </c>
      <c r="E71" s="51"/>
      <c r="F71" s="95">
        <v>2990</v>
      </c>
      <c r="G71" s="51"/>
      <c r="H71" s="51"/>
      <c r="I71" s="51"/>
      <c r="J71" s="51"/>
      <c r="K71" s="96">
        <f>SUM(E71:J71)</f>
        <v>2990</v>
      </c>
    </row>
    <row r="72" spans="1:11">
      <c r="A72" s="7" t="s">
        <v>586</v>
      </c>
      <c r="B72" s="8" t="s">
        <v>174</v>
      </c>
      <c r="C72" s="9" t="s">
        <v>587</v>
      </c>
      <c r="D72" s="48" t="s">
        <v>32</v>
      </c>
      <c r="E72" s="97"/>
      <c r="F72" s="97"/>
      <c r="G72" s="97"/>
      <c r="H72" s="97"/>
      <c r="I72" s="97">
        <v>7222.22</v>
      </c>
      <c r="J72" s="97"/>
      <c r="K72" s="96">
        <f>SUM(E72:J72)</f>
        <v>7222.22</v>
      </c>
    </row>
    <row r="73" spans="1:11">
      <c r="A73" s="7" t="s">
        <v>588</v>
      </c>
      <c r="B73" s="8" t="s">
        <v>48</v>
      </c>
      <c r="C73" s="9" t="s">
        <v>589</v>
      </c>
      <c r="D73" s="48" t="s">
        <v>32</v>
      </c>
      <c r="E73" s="97"/>
      <c r="F73" s="97"/>
      <c r="G73" s="97"/>
      <c r="H73" s="97"/>
      <c r="I73" s="97">
        <v>4056</v>
      </c>
      <c r="J73" s="97"/>
      <c r="K73" s="96">
        <f>SUM(E73:J73)</f>
        <v>4056</v>
      </c>
    </row>
    <row r="74" spans="1:11">
      <c r="A74" s="88" t="s">
        <v>590</v>
      </c>
      <c r="B74" s="94" t="s">
        <v>48</v>
      </c>
      <c r="C74" s="9" t="s">
        <v>591</v>
      </c>
      <c r="D74" s="48" t="s">
        <v>32</v>
      </c>
      <c r="E74" s="51"/>
      <c r="F74" s="51"/>
      <c r="G74" s="51"/>
      <c r="H74" s="95">
        <v>6264</v>
      </c>
      <c r="I74" s="51"/>
      <c r="J74" s="51"/>
      <c r="K74" s="96">
        <f>SUM(E74:J74)</f>
        <v>6264</v>
      </c>
    </row>
    <row r="75" spans="1:11">
      <c r="A75" s="7" t="s">
        <v>592</v>
      </c>
      <c r="B75" s="8" t="s">
        <v>378</v>
      </c>
      <c r="C75" s="9" t="s">
        <v>379</v>
      </c>
      <c r="D75" s="48" t="s">
        <v>32</v>
      </c>
      <c r="E75" s="97"/>
      <c r="F75" s="97"/>
      <c r="G75" s="97"/>
      <c r="H75" s="97"/>
      <c r="I75" s="97">
        <v>7449</v>
      </c>
      <c r="J75" s="97"/>
      <c r="K75" s="96">
        <f>SUM(E75:J75)</f>
        <v>7449</v>
      </c>
    </row>
    <row r="76" spans="1:11">
      <c r="A76" s="88" t="s">
        <v>593</v>
      </c>
      <c r="B76" s="94" t="s">
        <v>378</v>
      </c>
      <c r="C76" s="9" t="s">
        <v>379</v>
      </c>
      <c r="D76" s="48" t="s">
        <v>32</v>
      </c>
      <c r="E76" s="51"/>
      <c r="F76" s="51"/>
      <c r="G76" s="51"/>
      <c r="H76" s="95">
        <v>6589.5</v>
      </c>
      <c r="I76" s="51"/>
      <c r="J76" s="51"/>
      <c r="K76" s="96">
        <f>SUM(E76:J76)</f>
        <v>6589.5</v>
      </c>
    </row>
    <row r="77" spans="1:11">
      <c r="A77" s="88" t="s">
        <v>594</v>
      </c>
      <c r="B77" s="94" t="s">
        <v>595</v>
      </c>
      <c r="C77" s="9" t="s">
        <v>389</v>
      </c>
      <c r="D77" s="48" t="s">
        <v>32</v>
      </c>
      <c r="E77" s="51"/>
      <c r="F77" s="51"/>
      <c r="G77" s="51"/>
      <c r="H77" s="95">
        <v>5350</v>
      </c>
      <c r="I77" s="51"/>
      <c r="J77" s="51"/>
      <c r="K77" s="96">
        <f>SUM(E77:J77)</f>
        <v>5350</v>
      </c>
    </row>
    <row r="78" spans="1:11">
      <c r="A78" s="88" t="s">
        <v>596</v>
      </c>
      <c r="B78" s="94" t="s">
        <v>197</v>
      </c>
      <c r="C78" s="9" t="s">
        <v>389</v>
      </c>
      <c r="D78" s="48" t="s">
        <v>32</v>
      </c>
      <c r="E78" s="51"/>
      <c r="F78" s="51"/>
      <c r="G78" s="51"/>
      <c r="H78" s="95">
        <v>3049.2</v>
      </c>
      <c r="I78" s="51"/>
      <c r="J78" s="51"/>
      <c r="K78" s="96">
        <f>SUM(E78:J78)</f>
        <v>3049.2</v>
      </c>
    </row>
    <row r="79" spans="1:11">
      <c r="A79" s="68" t="s">
        <v>597</v>
      </c>
      <c r="B79" s="69" t="s">
        <v>326</v>
      </c>
      <c r="C79" s="9" t="s">
        <v>382</v>
      </c>
      <c r="D79" s="48" t="s">
        <v>32</v>
      </c>
      <c r="E79" s="97"/>
      <c r="F79" s="97"/>
      <c r="G79" s="97"/>
      <c r="H79" s="97"/>
      <c r="I79" s="97">
        <v>1508</v>
      </c>
      <c r="J79" s="97"/>
      <c r="K79" s="96">
        <f>SUM(E79:J79)</f>
        <v>1508</v>
      </c>
    </row>
    <row r="80" spans="1:11">
      <c r="A80" s="88" t="s">
        <v>598</v>
      </c>
      <c r="B80" s="94" t="s">
        <v>195</v>
      </c>
      <c r="C80" s="9" t="s">
        <v>327</v>
      </c>
      <c r="D80" s="48" t="s">
        <v>32</v>
      </c>
      <c r="E80" s="51"/>
      <c r="F80" s="51"/>
      <c r="G80" s="51"/>
      <c r="H80" s="95">
        <v>6270</v>
      </c>
      <c r="I80" s="51"/>
      <c r="J80" s="51"/>
      <c r="K80" s="96">
        <f>SUM(E80:J80)</f>
        <v>6270</v>
      </c>
    </row>
    <row r="81" spans="1:11">
      <c r="A81" s="88" t="s">
        <v>194</v>
      </c>
      <c r="B81" s="94" t="s">
        <v>195</v>
      </c>
      <c r="C81" s="9" t="s">
        <v>327</v>
      </c>
      <c r="D81" s="48" t="s">
        <v>32</v>
      </c>
      <c r="E81" s="51"/>
      <c r="F81" s="95">
        <v>4000</v>
      </c>
      <c r="G81" s="51"/>
      <c r="H81" s="51"/>
      <c r="I81" s="51"/>
      <c r="J81" s="51"/>
      <c r="K81" s="96">
        <f>SUM(E81:J81)</f>
        <v>4000</v>
      </c>
    </row>
    <row r="82" spans="1:11">
      <c r="A82" s="88" t="s">
        <v>599</v>
      </c>
      <c r="B82" s="94" t="s">
        <v>195</v>
      </c>
      <c r="C82" s="9" t="s">
        <v>327</v>
      </c>
      <c r="D82" s="48" t="s">
        <v>32</v>
      </c>
      <c r="E82" s="95">
        <v>2660</v>
      </c>
      <c r="F82" s="51"/>
      <c r="G82" s="51"/>
      <c r="H82" s="51"/>
      <c r="I82" s="51"/>
      <c r="J82" s="51"/>
      <c r="K82" s="96">
        <f>SUM(E82:J82)</f>
        <v>2660</v>
      </c>
    </row>
    <row r="83" spans="1:11">
      <c r="A83" s="7" t="s">
        <v>600</v>
      </c>
      <c r="B83" s="8" t="s">
        <v>195</v>
      </c>
      <c r="C83" s="9" t="s">
        <v>327</v>
      </c>
      <c r="D83" s="48" t="s">
        <v>32</v>
      </c>
      <c r="E83" s="99"/>
      <c r="F83" s="99"/>
      <c r="G83" s="99"/>
      <c r="H83" s="97"/>
      <c r="I83" s="97">
        <v>7222.22</v>
      </c>
      <c r="J83" s="97"/>
      <c r="K83" s="96">
        <f>SUM(E83:J83)</f>
        <v>7222.22</v>
      </c>
    </row>
    <row r="84" spans="1:11">
      <c r="A84" s="92" t="s">
        <v>601</v>
      </c>
      <c r="B84" s="70" t="s">
        <v>197</v>
      </c>
      <c r="C84" s="9" t="s">
        <v>602</v>
      </c>
      <c r="D84" s="48" t="s">
        <v>32</v>
      </c>
      <c r="E84" s="97"/>
      <c r="F84" s="97"/>
      <c r="G84" s="97"/>
      <c r="H84" s="97"/>
      <c r="I84" s="97">
        <v>2166.67</v>
      </c>
      <c r="J84" s="97"/>
      <c r="K84" s="96">
        <f>SUM(E84:J84)</f>
        <v>2166.67</v>
      </c>
    </row>
    <row r="85" spans="1:11">
      <c r="A85" s="88" t="s">
        <v>603</v>
      </c>
      <c r="B85" s="94" t="s">
        <v>139</v>
      </c>
      <c r="C85" s="9" t="s">
        <v>327</v>
      </c>
      <c r="D85" s="48" t="s">
        <v>32</v>
      </c>
      <c r="E85" s="51"/>
      <c r="F85" s="51"/>
      <c r="G85" s="51"/>
      <c r="H85" s="95">
        <v>6390</v>
      </c>
      <c r="I85" s="51"/>
      <c r="J85" s="51"/>
      <c r="K85" s="96">
        <f>SUM(E85:J85)</f>
        <v>6390</v>
      </c>
    </row>
    <row r="86" spans="1:11">
      <c r="A86" s="7" t="s">
        <v>604</v>
      </c>
      <c r="B86" s="8" t="s">
        <v>125</v>
      </c>
      <c r="C86" s="9" t="s">
        <v>309</v>
      </c>
      <c r="D86" s="48" t="s">
        <v>32</v>
      </c>
      <c r="E86" s="100"/>
      <c r="F86" s="100"/>
      <c r="G86" s="100"/>
      <c r="H86" s="97"/>
      <c r="I86" s="97">
        <v>5777.78</v>
      </c>
      <c r="J86" s="97"/>
      <c r="K86" s="96">
        <f>SUM(E86:J86)</f>
        <v>5777.78</v>
      </c>
    </row>
    <row r="87" spans="1:11">
      <c r="A87" s="88" t="s">
        <v>605</v>
      </c>
      <c r="B87" s="94" t="s">
        <v>125</v>
      </c>
      <c r="C87" s="9" t="s">
        <v>327</v>
      </c>
      <c r="D87" s="48" t="s">
        <v>32</v>
      </c>
      <c r="E87" s="51"/>
      <c r="F87" s="51"/>
      <c r="G87" s="51"/>
      <c r="H87" s="95">
        <v>4686</v>
      </c>
      <c r="I87" s="51"/>
      <c r="J87" s="51"/>
      <c r="K87" s="96">
        <f>SUM(E87:J87)</f>
        <v>4686</v>
      </c>
    </row>
    <row r="88" spans="1:11">
      <c r="A88" s="92" t="s">
        <v>606</v>
      </c>
      <c r="B88" s="70" t="s">
        <v>30</v>
      </c>
      <c r="C88" s="9" t="s">
        <v>389</v>
      </c>
      <c r="D88" s="48" t="s">
        <v>32</v>
      </c>
      <c r="E88" s="99"/>
      <c r="F88" s="99"/>
      <c r="G88" s="99"/>
      <c r="H88" s="97"/>
      <c r="I88" s="97">
        <v>3972.22</v>
      </c>
      <c r="J88" s="97"/>
      <c r="K88" s="96">
        <f>SUM(E88:J88)</f>
        <v>3972.22</v>
      </c>
    </row>
    <row r="89" spans="1:11">
      <c r="A89" s="7" t="s">
        <v>607</v>
      </c>
      <c r="B89" s="8" t="s">
        <v>392</v>
      </c>
      <c r="C89" s="9" t="s">
        <v>393</v>
      </c>
      <c r="D89" s="48" t="s">
        <v>32</v>
      </c>
      <c r="E89" s="97"/>
      <c r="F89" s="97"/>
      <c r="G89" s="97"/>
      <c r="H89" s="97"/>
      <c r="I89" s="97">
        <v>2964</v>
      </c>
      <c r="J89" s="97"/>
      <c r="K89" s="96">
        <f>SUM(E89:J89)</f>
        <v>2964</v>
      </c>
    </row>
    <row r="90" spans="1:11">
      <c r="A90" s="88" t="s">
        <v>608</v>
      </c>
      <c r="B90" s="94" t="s">
        <v>609</v>
      </c>
      <c r="C90" s="9" t="s">
        <v>610</v>
      </c>
      <c r="D90" s="48" t="s">
        <v>32</v>
      </c>
      <c r="E90" s="51"/>
      <c r="F90" s="95">
        <v>1333.34</v>
      </c>
      <c r="G90" s="51"/>
      <c r="H90" s="51"/>
      <c r="I90" s="51"/>
      <c r="J90" s="51"/>
      <c r="K90" s="96">
        <f>SUM(E90:J90)</f>
        <v>1333.34</v>
      </c>
    </row>
    <row r="91" spans="1:11">
      <c r="A91" s="7" t="s">
        <v>611</v>
      </c>
      <c r="B91" s="8" t="s">
        <v>77</v>
      </c>
      <c r="C91" s="9" t="s">
        <v>379</v>
      </c>
      <c r="D91" s="48" t="s">
        <v>32</v>
      </c>
      <c r="E91" s="97"/>
      <c r="F91" s="97"/>
      <c r="G91" s="97"/>
      <c r="H91" s="97"/>
      <c r="I91" s="97">
        <v>2166.67</v>
      </c>
      <c r="J91" s="97"/>
      <c r="K91" s="96">
        <f>SUM(E91:J91)</f>
        <v>2166.67</v>
      </c>
    </row>
    <row r="92" spans="1:11">
      <c r="A92" s="88" t="s">
        <v>612</v>
      </c>
      <c r="B92" s="94" t="s">
        <v>127</v>
      </c>
      <c r="C92" s="9" t="s">
        <v>302</v>
      </c>
      <c r="D92" s="48" t="s">
        <v>32</v>
      </c>
      <c r="E92" s="95">
        <v>2700</v>
      </c>
      <c r="F92" s="51"/>
      <c r="G92" s="51"/>
      <c r="H92" s="51"/>
      <c r="I92" s="51"/>
      <c r="J92" s="51"/>
      <c r="K92" s="96">
        <f>SUM(E92:J92)</f>
        <v>2700</v>
      </c>
    </row>
    <row r="93" spans="1:11">
      <c r="A93" s="7" t="s">
        <v>613</v>
      </c>
      <c r="B93" s="8" t="s">
        <v>127</v>
      </c>
      <c r="C93" s="9" t="s">
        <v>614</v>
      </c>
      <c r="D93" s="48" t="s">
        <v>32</v>
      </c>
      <c r="E93" s="100"/>
      <c r="F93" s="100"/>
      <c r="G93" s="100"/>
      <c r="H93" s="97"/>
      <c r="I93" s="97">
        <v>4592.6400000000003</v>
      </c>
      <c r="J93" s="97"/>
      <c r="K93" s="96">
        <f>SUM(E93:J93)</f>
        <v>4592.6400000000003</v>
      </c>
    </row>
    <row r="94" spans="1:11">
      <c r="A94" s="7" t="s">
        <v>615</v>
      </c>
      <c r="B94" s="8" t="s">
        <v>212</v>
      </c>
      <c r="C94" s="9" t="s">
        <v>302</v>
      </c>
      <c r="D94" s="48" t="s">
        <v>32</v>
      </c>
      <c r="E94" s="97"/>
      <c r="F94" s="97"/>
      <c r="G94" s="97"/>
      <c r="H94" s="98">
        <v>12320</v>
      </c>
      <c r="I94" s="97"/>
      <c r="J94" s="97"/>
      <c r="K94" s="96">
        <f>SUM(E94:J94)</f>
        <v>12320</v>
      </c>
    </row>
    <row r="95" spans="1:11">
      <c r="A95" s="7" t="s">
        <v>616</v>
      </c>
      <c r="B95" s="8" t="s">
        <v>212</v>
      </c>
      <c r="C95" s="9" t="s">
        <v>302</v>
      </c>
      <c r="D95" s="48" t="s">
        <v>32</v>
      </c>
      <c r="E95" s="97"/>
      <c r="F95" s="97"/>
      <c r="G95" s="97"/>
      <c r="H95" s="97"/>
      <c r="I95" s="97">
        <v>3000</v>
      </c>
      <c r="J95" s="97"/>
      <c r="K95" s="96">
        <f>SUM(E95:J95)</f>
        <v>3000</v>
      </c>
    </row>
    <row r="96" spans="1:11">
      <c r="A96" s="7" t="s">
        <v>617</v>
      </c>
      <c r="B96" s="8" t="s">
        <v>212</v>
      </c>
      <c r="C96" s="9" t="s">
        <v>302</v>
      </c>
      <c r="D96" s="48" t="s">
        <v>32</v>
      </c>
      <c r="E96" s="97"/>
      <c r="F96" s="97"/>
      <c r="G96" s="97"/>
      <c r="H96" s="97"/>
      <c r="I96" s="97"/>
      <c r="J96" s="97">
        <v>5000</v>
      </c>
      <c r="K96" s="96">
        <f>SUM(E96:J96)</f>
        <v>5000</v>
      </c>
    </row>
    <row r="97" spans="1:11">
      <c r="A97" s="7" t="s">
        <v>618</v>
      </c>
      <c r="B97" s="8" t="s">
        <v>212</v>
      </c>
      <c r="C97" s="9" t="s">
        <v>302</v>
      </c>
      <c r="D97" s="48" t="s">
        <v>32</v>
      </c>
      <c r="E97" s="97"/>
      <c r="F97" s="97"/>
      <c r="G97" s="97"/>
      <c r="H97" s="97"/>
      <c r="I97" s="97">
        <v>4333.33</v>
      </c>
      <c r="J97" s="97"/>
      <c r="K97" s="96">
        <f>SUM(E97:J97)</f>
        <v>4333.33</v>
      </c>
    </row>
    <row r="98" spans="1:11">
      <c r="A98" s="7" t="s">
        <v>619</v>
      </c>
      <c r="B98" s="8" t="s">
        <v>214</v>
      </c>
      <c r="C98" s="9" t="s">
        <v>215</v>
      </c>
      <c r="D98" s="48" t="s">
        <v>32</v>
      </c>
      <c r="E98" s="97"/>
      <c r="F98" s="97"/>
      <c r="G98" s="97"/>
      <c r="H98" s="97"/>
      <c r="I98" s="97">
        <v>1460.8</v>
      </c>
      <c r="J98" s="97"/>
      <c r="K98" s="96">
        <f>SUM(E98:J98)</f>
        <v>1460.8</v>
      </c>
    </row>
    <row r="99" spans="1:11">
      <c r="A99" s="68" t="s">
        <v>620</v>
      </c>
      <c r="B99" s="69" t="s">
        <v>621</v>
      </c>
      <c r="C99" s="9" t="s">
        <v>215</v>
      </c>
      <c r="D99" s="48" t="s">
        <v>32</v>
      </c>
      <c r="E99" s="97"/>
      <c r="F99" s="97"/>
      <c r="G99" s="97"/>
      <c r="H99" s="97"/>
      <c r="I99" s="97">
        <v>1000</v>
      </c>
      <c r="J99" s="97"/>
      <c r="K99" s="96">
        <f>SUM(E99:J99)</f>
        <v>1000</v>
      </c>
    </row>
    <row r="100" spans="1:11">
      <c r="A100" s="88" t="s">
        <v>622</v>
      </c>
      <c r="B100" s="94" t="s">
        <v>217</v>
      </c>
      <c r="C100" s="9" t="s">
        <v>403</v>
      </c>
      <c r="D100" s="48" t="s">
        <v>32</v>
      </c>
      <c r="E100" s="51"/>
      <c r="F100" s="51"/>
      <c r="G100" s="51"/>
      <c r="H100" s="95">
        <v>5500</v>
      </c>
      <c r="I100" s="51"/>
      <c r="J100" s="51"/>
      <c r="K100" s="96">
        <f>SUM(E100:J100)</f>
        <v>5500</v>
      </c>
    </row>
    <row r="101" spans="1:11">
      <c r="A101" s="7" t="s">
        <v>404</v>
      </c>
      <c r="B101" s="8" t="s">
        <v>220</v>
      </c>
      <c r="C101" s="9" t="s">
        <v>623</v>
      </c>
      <c r="D101" s="48" t="s">
        <v>32</v>
      </c>
      <c r="E101" s="97"/>
      <c r="F101" s="97"/>
      <c r="G101" s="97"/>
      <c r="H101" s="97"/>
      <c r="I101" s="97">
        <v>2888.89</v>
      </c>
      <c r="J101" s="97"/>
      <c r="K101" s="96">
        <f>SUM(E101:J101)</f>
        <v>2888.89</v>
      </c>
    </row>
    <row r="102" spans="1:11">
      <c r="A102" s="88" t="s">
        <v>624</v>
      </c>
      <c r="B102" s="94" t="s">
        <v>407</v>
      </c>
      <c r="C102" s="9" t="s">
        <v>315</v>
      </c>
      <c r="D102" s="48" t="s">
        <v>32</v>
      </c>
      <c r="E102" s="51"/>
      <c r="F102" s="51"/>
      <c r="G102" s="51"/>
      <c r="H102" s="95">
        <v>3300</v>
      </c>
      <c r="I102" s="51"/>
      <c r="J102" s="51"/>
      <c r="K102" s="96">
        <f>SUM(E102:J102)</f>
        <v>3300</v>
      </c>
    </row>
    <row r="103" spans="1:11">
      <c r="A103" s="7" t="s">
        <v>625</v>
      </c>
      <c r="B103" s="8" t="s">
        <v>225</v>
      </c>
      <c r="C103" s="9" t="s">
        <v>309</v>
      </c>
      <c r="D103" s="48" t="s">
        <v>32</v>
      </c>
      <c r="E103" s="97"/>
      <c r="F103" s="97"/>
      <c r="G103" s="97"/>
      <c r="H103" s="97"/>
      <c r="I103" s="97">
        <v>7222.22</v>
      </c>
      <c r="J103" s="97"/>
      <c r="K103" s="96">
        <f>SUM(E103:J103)</f>
        <v>7222.22</v>
      </c>
    </row>
    <row r="104" spans="1:11">
      <c r="A104" s="88" t="s">
        <v>626</v>
      </c>
      <c r="B104" s="94" t="s">
        <v>225</v>
      </c>
      <c r="C104" s="9" t="s">
        <v>327</v>
      </c>
      <c r="D104" s="48" t="s">
        <v>32</v>
      </c>
      <c r="E104" s="51"/>
      <c r="F104" s="51"/>
      <c r="G104" s="51"/>
      <c r="H104" s="95">
        <v>7260</v>
      </c>
      <c r="I104" s="51"/>
      <c r="J104" s="51"/>
      <c r="K104" s="96">
        <f>SUM(E104:J104)</f>
        <v>7260</v>
      </c>
    </row>
    <row r="105" spans="1:11">
      <c r="A105" s="88" t="s">
        <v>627</v>
      </c>
      <c r="B105" s="94" t="s">
        <v>227</v>
      </c>
      <c r="C105" s="9" t="s">
        <v>382</v>
      </c>
      <c r="D105" s="48" t="s">
        <v>32</v>
      </c>
      <c r="E105" s="51"/>
      <c r="F105" s="51"/>
      <c r="G105" s="51"/>
      <c r="H105" s="95">
        <v>4400</v>
      </c>
      <c r="I105" s="51"/>
      <c r="J105" s="51"/>
      <c r="K105" s="96">
        <f>SUM(E105:J105)</f>
        <v>4400</v>
      </c>
    </row>
    <row r="106" spans="1:11">
      <c r="A106" s="88" t="s">
        <v>628</v>
      </c>
      <c r="B106" s="94" t="s">
        <v>229</v>
      </c>
      <c r="C106" s="9" t="s">
        <v>327</v>
      </c>
      <c r="D106" s="48" t="s">
        <v>32</v>
      </c>
      <c r="E106" s="95">
        <v>1840</v>
      </c>
      <c r="F106" s="51"/>
      <c r="G106" s="51"/>
      <c r="H106" s="51"/>
      <c r="I106" s="51"/>
      <c r="J106" s="51"/>
      <c r="K106" s="96">
        <f>SUM(E106:J106)</f>
        <v>1840</v>
      </c>
    </row>
    <row r="107" spans="1:11">
      <c r="A107" s="88" t="s">
        <v>628</v>
      </c>
      <c r="B107" s="94" t="s">
        <v>229</v>
      </c>
      <c r="C107" s="9" t="s">
        <v>327</v>
      </c>
      <c r="D107" s="48" t="s">
        <v>32</v>
      </c>
      <c r="E107" s="51"/>
      <c r="F107" s="95">
        <v>3000</v>
      </c>
      <c r="G107" s="51"/>
      <c r="H107" s="51"/>
      <c r="I107" s="51"/>
      <c r="J107" s="51"/>
      <c r="K107" s="96">
        <f>SUM(E107:J107)</f>
        <v>3000</v>
      </c>
    </row>
    <row r="108" spans="1:11">
      <c r="A108" s="68" t="s">
        <v>629</v>
      </c>
      <c r="B108" s="69" t="s">
        <v>630</v>
      </c>
      <c r="C108" s="9" t="s">
        <v>631</v>
      </c>
      <c r="D108" s="48" t="s">
        <v>32</v>
      </c>
      <c r="E108" s="97"/>
      <c r="F108" s="97"/>
      <c r="G108" s="97"/>
      <c r="H108" s="98">
        <v>4950</v>
      </c>
      <c r="I108" s="97"/>
      <c r="J108" s="97"/>
      <c r="K108" s="96">
        <f>SUM(E108:J108)</f>
        <v>4950</v>
      </c>
    </row>
    <row r="109" spans="1:11">
      <c r="A109" s="7" t="s">
        <v>632</v>
      </c>
      <c r="B109" s="8" t="s">
        <v>231</v>
      </c>
      <c r="C109" s="9" t="s">
        <v>589</v>
      </c>
      <c r="D109" s="48" t="s">
        <v>32</v>
      </c>
      <c r="E109" s="99"/>
      <c r="F109" s="99"/>
      <c r="G109" s="99"/>
      <c r="H109" s="97"/>
      <c r="I109" s="97"/>
      <c r="J109" s="97">
        <v>4000</v>
      </c>
      <c r="K109" s="96">
        <f>SUM(E109:J109)</f>
        <v>4000</v>
      </c>
    </row>
    <row r="110" spans="1:11">
      <c r="A110" s="68" t="s">
        <v>230</v>
      </c>
      <c r="B110" s="70" t="s">
        <v>231</v>
      </c>
      <c r="C110" s="9" t="s">
        <v>633</v>
      </c>
      <c r="D110" s="48" t="s">
        <v>32</v>
      </c>
      <c r="E110" s="97"/>
      <c r="F110" s="97"/>
      <c r="G110" s="97"/>
      <c r="H110" s="97"/>
      <c r="I110" s="97"/>
      <c r="J110" s="97">
        <v>6000</v>
      </c>
      <c r="K110" s="96">
        <f>SUM(E110:J110)</f>
        <v>6000</v>
      </c>
    </row>
    <row r="111" spans="1:11">
      <c r="A111" s="7" t="s">
        <v>634</v>
      </c>
      <c r="B111" s="8" t="s">
        <v>156</v>
      </c>
      <c r="C111" s="9" t="s">
        <v>319</v>
      </c>
      <c r="D111" s="48" t="s">
        <v>32</v>
      </c>
      <c r="E111" s="97"/>
      <c r="F111" s="97"/>
      <c r="G111" s="97"/>
      <c r="H111" s="97"/>
      <c r="I111" s="97">
        <v>7222.2219999999998</v>
      </c>
      <c r="J111" s="97"/>
      <c r="K111" s="96">
        <f>SUM(E111:J111)</f>
        <v>7222.2219999999998</v>
      </c>
    </row>
    <row r="112" spans="1:11">
      <c r="A112" s="68" t="s">
        <v>635</v>
      </c>
      <c r="B112" s="69" t="s">
        <v>158</v>
      </c>
      <c r="C112" s="9" t="s">
        <v>417</v>
      </c>
      <c r="D112" s="48" t="s">
        <v>32</v>
      </c>
      <c r="E112" s="97"/>
      <c r="F112" s="97"/>
      <c r="G112" s="97"/>
      <c r="H112" s="97"/>
      <c r="I112" s="97">
        <v>2047.41</v>
      </c>
      <c r="J112" s="97"/>
      <c r="K112" s="96">
        <f>SUM(E112:J112)</f>
        <v>2047.41</v>
      </c>
    </row>
    <row r="113" spans="1:11">
      <c r="A113" s="7" t="s">
        <v>636</v>
      </c>
      <c r="B113" s="8" t="s">
        <v>637</v>
      </c>
      <c r="C113" s="9" t="s">
        <v>421</v>
      </c>
      <c r="D113" s="48" t="s">
        <v>32</v>
      </c>
      <c r="E113" s="97"/>
      <c r="F113" s="97"/>
      <c r="G113" s="97"/>
      <c r="H113" s="97"/>
      <c r="I113" s="97">
        <v>2407.4</v>
      </c>
      <c r="J113" s="97"/>
      <c r="K113" s="96">
        <f>SUM(E113:J113)</f>
        <v>2407.4</v>
      </c>
    </row>
    <row r="114" spans="1:11">
      <c r="A114" s="88" t="s">
        <v>638</v>
      </c>
      <c r="B114" s="94" t="s">
        <v>141</v>
      </c>
      <c r="C114" s="9" t="s">
        <v>506</v>
      </c>
      <c r="D114" s="48" t="s">
        <v>32</v>
      </c>
      <c r="E114" s="95">
        <v>4161</v>
      </c>
      <c r="F114" s="51"/>
      <c r="G114" s="51"/>
      <c r="H114" s="51"/>
      <c r="I114" s="51"/>
      <c r="J114" s="51"/>
      <c r="K114" s="96">
        <f>SUM(E114:J114)</f>
        <v>4161</v>
      </c>
    </row>
    <row r="115" spans="1:11">
      <c r="A115" s="68" t="s">
        <v>639</v>
      </c>
      <c r="B115" s="69" t="s">
        <v>206</v>
      </c>
      <c r="C115" s="9" t="s">
        <v>302</v>
      </c>
      <c r="D115" s="48" t="s">
        <v>32</v>
      </c>
      <c r="E115" s="97"/>
      <c r="F115" s="97"/>
      <c r="G115" s="97"/>
      <c r="H115" s="97"/>
      <c r="I115" s="97">
        <v>4333.33</v>
      </c>
      <c r="J115" s="97"/>
      <c r="K115" s="96">
        <f>SUM(E115:J115)</f>
        <v>4333.33</v>
      </c>
    </row>
    <row r="116" spans="1:11">
      <c r="A116" s="88" t="s">
        <v>640</v>
      </c>
      <c r="B116" s="94" t="s">
        <v>206</v>
      </c>
      <c r="C116" s="9" t="s">
        <v>302</v>
      </c>
      <c r="D116" s="48" t="s">
        <v>32</v>
      </c>
      <c r="E116" s="51"/>
      <c r="F116" s="51"/>
      <c r="G116" s="51"/>
      <c r="H116" s="95">
        <v>6224.4</v>
      </c>
      <c r="I116" s="51"/>
      <c r="J116" s="51"/>
      <c r="K116" s="96">
        <f>SUM(E116:J116)</f>
        <v>6224.4</v>
      </c>
    </row>
    <row r="117" spans="1:11">
      <c r="A117" s="92" t="s">
        <v>641</v>
      </c>
      <c r="B117" s="70" t="s">
        <v>237</v>
      </c>
      <c r="C117" s="9" t="s">
        <v>327</v>
      </c>
      <c r="D117" s="48" t="s">
        <v>32</v>
      </c>
      <c r="E117" s="99"/>
      <c r="F117" s="99"/>
      <c r="G117" s="99"/>
      <c r="H117" s="97"/>
      <c r="I117" s="97">
        <v>8666.67</v>
      </c>
      <c r="J117" s="97"/>
      <c r="K117" s="96">
        <f>SUM(E117:J117)</f>
        <v>8666.67</v>
      </c>
    </row>
    <row r="118" spans="1:11">
      <c r="A118" s="7" t="s">
        <v>642</v>
      </c>
      <c r="B118" s="8" t="s">
        <v>643</v>
      </c>
      <c r="C118" s="9" t="s">
        <v>644</v>
      </c>
      <c r="D118" s="48" t="s">
        <v>32</v>
      </c>
      <c r="E118" s="97"/>
      <c r="F118" s="97"/>
      <c r="G118" s="97"/>
      <c r="H118" s="97"/>
      <c r="I118" s="97">
        <v>3000</v>
      </c>
      <c r="J118" s="97"/>
      <c r="K118" s="96">
        <f>SUM(E118:J118)</f>
        <v>3000</v>
      </c>
    </row>
    <row r="119" spans="1:11">
      <c r="A119" s="88" t="s">
        <v>645</v>
      </c>
      <c r="B119" s="94" t="s">
        <v>646</v>
      </c>
      <c r="C119" s="9" t="s">
        <v>502</v>
      </c>
      <c r="D119" s="48" t="s">
        <v>32</v>
      </c>
      <c r="E119" s="51"/>
      <c r="F119" s="95">
        <v>1666.67</v>
      </c>
      <c r="G119" s="51"/>
      <c r="H119" s="51"/>
      <c r="I119" s="51"/>
      <c r="J119" s="51"/>
      <c r="K119" s="96">
        <f>SUM(E119:J119)</f>
        <v>1666.67</v>
      </c>
    </row>
    <row r="120" spans="1:11">
      <c r="A120" s="88" t="s">
        <v>647</v>
      </c>
      <c r="B120" s="94" t="s">
        <v>182</v>
      </c>
      <c r="C120" s="9" t="s">
        <v>648</v>
      </c>
      <c r="D120" s="48" t="s">
        <v>32</v>
      </c>
      <c r="E120" s="51"/>
      <c r="F120" s="51"/>
      <c r="G120" s="51"/>
      <c r="H120" s="95">
        <v>3140</v>
      </c>
      <c r="I120" s="51"/>
      <c r="J120" s="51"/>
      <c r="K120" s="96">
        <f>SUM(E120:J120)</f>
        <v>3140</v>
      </c>
    </row>
    <row r="121" spans="1:11">
      <c r="A121" s="88" t="s">
        <v>649</v>
      </c>
      <c r="B121" s="94" t="s">
        <v>245</v>
      </c>
      <c r="C121" s="9" t="s">
        <v>650</v>
      </c>
      <c r="D121" s="48" t="s">
        <v>511</v>
      </c>
      <c r="E121" s="51"/>
      <c r="F121" s="51"/>
      <c r="G121" s="95">
        <v>19200</v>
      </c>
      <c r="H121" s="51"/>
      <c r="I121" s="51"/>
      <c r="J121" s="51"/>
      <c r="K121" s="96">
        <f>SUM(E121:J121)</f>
        <v>19200</v>
      </c>
    </row>
    <row r="122" spans="1:11">
      <c r="A122" s="88" t="s">
        <v>651</v>
      </c>
      <c r="B122" s="94" t="s">
        <v>652</v>
      </c>
      <c r="C122" s="9" t="s">
        <v>653</v>
      </c>
      <c r="D122" s="48" t="s">
        <v>28</v>
      </c>
      <c r="E122" s="51"/>
      <c r="F122" s="95">
        <v>1000</v>
      </c>
      <c r="G122" s="51"/>
      <c r="H122" s="51"/>
      <c r="I122" s="51"/>
      <c r="J122" s="51"/>
      <c r="K122" s="96">
        <f>SUM(E122:J122)</f>
        <v>1000</v>
      </c>
    </row>
    <row r="123" spans="1:11">
      <c r="A123" s="88" t="s">
        <v>18</v>
      </c>
      <c r="B123" s="94" t="s">
        <v>19</v>
      </c>
      <c r="C123" s="9" t="s">
        <v>327</v>
      </c>
      <c r="D123" s="48" t="s">
        <v>21</v>
      </c>
      <c r="E123" s="95">
        <v>2631.2</v>
      </c>
      <c r="F123" s="51"/>
      <c r="G123" s="51"/>
      <c r="H123" s="51"/>
      <c r="I123" s="51"/>
      <c r="J123" s="51"/>
      <c r="K123" s="96">
        <f>SUM(E123:J123)</f>
        <v>2631.2</v>
      </c>
    </row>
    <row r="124" spans="1:11">
      <c r="A124" s="88" t="s">
        <v>18</v>
      </c>
      <c r="B124" s="94" t="s">
        <v>19</v>
      </c>
      <c r="C124" s="9" t="s">
        <v>327</v>
      </c>
      <c r="D124" s="48" t="s">
        <v>21</v>
      </c>
      <c r="E124" s="95">
        <v>1368.8</v>
      </c>
      <c r="F124" s="51"/>
      <c r="G124" s="51"/>
      <c r="H124" s="51"/>
      <c r="I124" s="51"/>
      <c r="J124" s="51"/>
      <c r="K124" s="96">
        <f>SUM(E124:J124)</f>
        <v>1368.8</v>
      </c>
    </row>
    <row r="125" spans="1:11">
      <c r="A125" s="88" t="s">
        <v>18</v>
      </c>
      <c r="B125" s="94" t="s">
        <v>19</v>
      </c>
      <c r="C125" s="9" t="s">
        <v>327</v>
      </c>
      <c r="D125" s="48" t="s">
        <v>21</v>
      </c>
      <c r="E125" s="51"/>
      <c r="F125" s="95">
        <v>5000</v>
      </c>
      <c r="G125" s="51"/>
      <c r="H125" s="51"/>
      <c r="I125" s="51"/>
      <c r="J125" s="51"/>
      <c r="K125" s="96">
        <f>SUM(E125:J125)</f>
        <v>5000</v>
      </c>
    </row>
    <row r="126" spans="1:11">
      <c r="A126" s="88" t="s">
        <v>654</v>
      </c>
      <c r="B126" s="94" t="s">
        <v>655</v>
      </c>
      <c r="C126" s="9" t="s">
        <v>327</v>
      </c>
      <c r="D126" s="48" t="s">
        <v>21</v>
      </c>
      <c r="E126" s="95">
        <v>2000</v>
      </c>
      <c r="F126" s="51"/>
      <c r="G126" s="51"/>
      <c r="H126" s="51"/>
      <c r="I126" s="51"/>
      <c r="J126" s="51"/>
      <c r="K126" s="96">
        <f>SUM(E126:J126)</f>
        <v>2000</v>
      </c>
    </row>
    <row r="127" spans="1:11">
      <c r="A127" s="88" t="s">
        <v>654</v>
      </c>
      <c r="B127" s="94" t="s">
        <v>655</v>
      </c>
      <c r="C127" s="9" t="s">
        <v>327</v>
      </c>
      <c r="D127" s="48" t="s">
        <v>21</v>
      </c>
      <c r="E127" s="95">
        <v>3000</v>
      </c>
      <c r="F127" s="51"/>
      <c r="G127" s="51"/>
      <c r="H127" s="51"/>
      <c r="I127" s="51"/>
      <c r="J127" s="51"/>
      <c r="K127" s="96">
        <f>SUM(E127:J127)</f>
        <v>3000</v>
      </c>
    </row>
    <row r="128" spans="1:11">
      <c r="A128" s="88" t="s">
        <v>654</v>
      </c>
      <c r="B128" s="94" t="s">
        <v>655</v>
      </c>
      <c r="C128" s="9" t="s">
        <v>382</v>
      </c>
      <c r="D128" s="48" t="s">
        <v>21</v>
      </c>
      <c r="E128" s="95">
        <v>2000</v>
      </c>
      <c r="F128" s="51"/>
      <c r="G128" s="51"/>
      <c r="H128" s="51"/>
      <c r="I128" s="51"/>
      <c r="J128" s="51"/>
      <c r="K128" s="96">
        <f>SUM(E128:J128)</f>
        <v>2000</v>
      </c>
    </row>
    <row r="129" spans="1:11">
      <c r="A129" s="88" t="s">
        <v>656</v>
      </c>
      <c r="B129" s="94" t="s">
        <v>564</v>
      </c>
      <c r="C129" s="9" t="s">
        <v>327</v>
      </c>
      <c r="D129" s="48" t="s">
        <v>21</v>
      </c>
      <c r="E129" s="51"/>
      <c r="F129" s="95">
        <v>1800</v>
      </c>
      <c r="G129" s="51"/>
      <c r="H129" s="51"/>
      <c r="I129" s="51"/>
      <c r="J129" s="51"/>
      <c r="K129" s="96">
        <f>SUM(E129:J129)</f>
        <v>1800</v>
      </c>
    </row>
    <row r="130" spans="1:11">
      <c r="A130" s="88" t="s">
        <v>657</v>
      </c>
      <c r="B130" s="94" t="s">
        <v>58</v>
      </c>
      <c r="C130" s="9" t="s">
        <v>327</v>
      </c>
      <c r="D130" s="48" t="s">
        <v>21</v>
      </c>
      <c r="E130" s="95">
        <v>3000</v>
      </c>
      <c r="F130" s="51"/>
      <c r="G130" s="51"/>
      <c r="H130" s="51"/>
      <c r="I130" s="51"/>
      <c r="J130" s="51"/>
      <c r="K130" s="96">
        <f>SUM(E130:J130)</f>
        <v>3000</v>
      </c>
    </row>
    <row r="131" spans="1:11">
      <c r="A131" s="88" t="s">
        <v>657</v>
      </c>
      <c r="B131" s="94" t="s">
        <v>58</v>
      </c>
      <c r="C131" s="9" t="s">
        <v>327</v>
      </c>
      <c r="D131" s="48" t="s">
        <v>21</v>
      </c>
      <c r="E131" s="95">
        <v>2000</v>
      </c>
      <c r="F131" s="51"/>
      <c r="G131" s="51"/>
      <c r="H131" s="51"/>
      <c r="I131" s="51"/>
      <c r="J131" s="51"/>
      <c r="K131" s="96">
        <f>SUM(E131:J131)</f>
        <v>2000</v>
      </c>
    </row>
    <row r="132" spans="1:11">
      <c r="A132" s="88" t="s">
        <v>441</v>
      </c>
      <c r="B132" s="94" t="s">
        <v>65</v>
      </c>
      <c r="C132" s="9" t="s">
        <v>327</v>
      </c>
      <c r="D132" s="48" t="s">
        <v>21</v>
      </c>
      <c r="E132" s="95">
        <v>2000</v>
      </c>
      <c r="F132" s="51"/>
      <c r="G132" s="51"/>
      <c r="H132" s="51"/>
      <c r="I132" s="51"/>
      <c r="J132" s="51"/>
      <c r="K132" s="96">
        <f>SUM(E132:J132)</f>
        <v>2000</v>
      </c>
    </row>
    <row r="133" spans="1:11">
      <c r="A133" s="88" t="s">
        <v>441</v>
      </c>
      <c r="B133" s="94" t="s">
        <v>65</v>
      </c>
      <c r="C133" s="9" t="s">
        <v>327</v>
      </c>
      <c r="D133" s="48" t="s">
        <v>21</v>
      </c>
      <c r="E133" s="95">
        <v>10000</v>
      </c>
      <c r="F133" s="51"/>
      <c r="G133" s="51"/>
      <c r="H133" s="51"/>
      <c r="I133" s="51"/>
      <c r="J133" s="51"/>
      <c r="K133" s="96">
        <f>SUM(E133:J133)</f>
        <v>10000</v>
      </c>
    </row>
    <row r="134" spans="1:11">
      <c r="A134" s="7" t="s">
        <v>658</v>
      </c>
      <c r="B134" s="8" t="s">
        <v>60</v>
      </c>
      <c r="C134" s="9" t="s">
        <v>311</v>
      </c>
      <c r="D134" s="48" t="s">
        <v>21</v>
      </c>
      <c r="E134" s="97"/>
      <c r="F134" s="97"/>
      <c r="G134" s="97"/>
      <c r="H134" s="98">
        <v>6800</v>
      </c>
      <c r="I134" s="97"/>
      <c r="J134" s="97"/>
      <c r="K134" s="96">
        <f>SUM(E134:J134)</f>
        <v>6800</v>
      </c>
    </row>
    <row r="135" spans="1:11">
      <c r="A135" s="90" t="s">
        <v>659</v>
      </c>
      <c r="B135" s="101" t="s">
        <v>95</v>
      </c>
      <c r="C135" s="16" t="s">
        <v>327</v>
      </c>
      <c r="D135" s="48" t="s">
        <v>21</v>
      </c>
      <c r="E135" s="51"/>
      <c r="F135" s="95">
        <v>3000</v>
      </c>
      <c r="G135" s="51"/>
      <c r="H135" s="51"/>
      <c r="I135" s="51"/>
      <c r="J135" s="51"/>
      <c r="K135" s="96">
        <f>SUM(E135:J135)</f>
        <v>3000</v>
      </c>
    </row>
    <row r="136" spans="1:11">
      <c r="A136" s="90" t="s">
        <v>660</v>
      </c>
      <c r="B136" s="101" t="s">
        <v>95</v>
      </c>
      <c r="C136" s="9" t="s">
        <v>327</v>
      </c>
      <c r="D136" s="48" t="s">
        <v>21</v>
      </c>
      <c r="E136" s="95">
        <v>4000</v>
      </c>
      <c r="F136" s="51"/>
      <c r="G136" s="51"/>
      <c r="H136" s="51"/>
      <c r="I136" s="51"/>
      <c r="J136" s="51"/>
      <c r="K136" s="96">
        <f>SUM(E136:J136)</f>
        <v>4000</v>
      </c>
    </row>
    <row r="137" spans="1:11">
      <c r="A137" s="88" t="s">
        <v>661</v>
      </c>
      <c r="B137" s="94" t="s">
        <v>443</v>
      </c>
      <c r="C137" s="22" t="s">
        <v>444</v>
      </c>
      <c r="D137" s="48" t="s">
        <v>21</v>
      </c>
      <c r="E137" s="51"/>
      <c r="F137" s="95">
        <v>2000</v>
      </c>
      <c r="G137" s="51"/>
      <c r="H137" s="51"/>
      <c r="I137" s="51"/>
      <c r="J137" s="51"/>
      <c r="K137" s="96">
        <f>SUM(E137:J137)</f>
        <v>2000</v>
      </c>
    </row>
    <row r="138" spans="1:11">
      <c r="A138" s="91" t="s">
        <v>662</v>
      </c>
      <c r="B138" s="94" t="s">
        <v>80</v>
      </c>
      <c r="C138" s="9" t="s">
        <v>309</v>
      </c>
      <c r="D138" s="48" t="s">
        <v>21</v>
      </c>
      <c r="E138" s="51"/>
      <c r="F138" s="95">
        <v>3000</v>
      </c>
      <c r="G138" s="51"/>
      <c r="H138" s="51"/>
      <c r="I138" s="51"/>
      <c r="J138" s="51"/>
      <c r="K138" s="96">
        <f>SUM(E138:J138)</f>
        <v>3000</v>
      </c>
    </row>
    <row r="139" spans="1:11">
      <c r="A139" s="7" t="s">
        <v>663</v>
      </c>
      <c r="B139" s="8" t="s">
        <v>80</v>
      </c>
      <c r="C139" s="62" t="s">
        <v>327</v>
      </c>
      <c r="D139" s="48" t="s">
        <v>21</v>
      </c>
      <c r="E139" s="97"/>
      <c r="F139" s="97"/>
      <c r="G139" s="97"/>
      <c r="H139" s="97"/>
      <c r="I139" s="97"/>
      <c r="J139" s="97">
        <v>5000</v>
      </c>
      <c r="K139" s="96">
        <f>SUM(E139:J139)</f>
        <v>5000</v>
      </c>
    </row>
    <row r="140" spans="1:11">
      <c r="A140" s="93" t="s">
        <v>664</v>
      </c>
      <c r="B140" s="102" t="s">
        <v>665</v>
      </c>
      <c r="C140" s="9" t="s">
        <v>327</v>
      </c>
      <c r="D140" s="48" t="s">
        <v>21</v>
      </c>
      <c r="E140" s="95">
        <v>2549.9699999999998</v>
      </c>
      <c r="F140" s="51"/>
      <c r="G140" s="51"/>
      <c r="H140" s="51"/>
      <c r="I140" s="51"/>
      <c r="J140" s="51"/>
      <c r="K140" s="96">
        <f>SUM(E140:J140)</f>
        <v>2549.9699999999998</v>
      </c>
    </row>
    <row r="141" spans="1:11">
      <c r="A141" s="88" t="s">
        <v>666</v>
      </c>
      <c r="B141" s="94" t="s">
        <v>667</v>
      </c>
      <c r="C141" s="9" t="s">
        <v>327</v>
      </c>
      <c r="D141" s="48" t="s">
        <v>21</v>
      </c>
      <c r="E141" s="95">
        <v>1500</v>
      </c>
      <c r="F141" s="51"/>
      <c r="G141" s="51"/>
      <c r="H141" s="51"/>
      <c r="I141" s="51"/>
      <c r="J141" s="51"/>
      <c r="K141" s="96">
        <f>SUM(E141:J141)</f>
        <v>1500</v>
      </c>
    </row>
    <row r="142" spans="1:11">
      <c r="A142" s="90" t="s">
        <v>666</v>
      </c>
      <c r="B142" s="101" t="s">
        <v>667</v>
      </c>
      <c r="C142" s="9" t="s">
        <v>327</v>
      </c>
      <c r="D142" s="48" t="s">
        <v>21</v>
      </c>
      <c r="E142" s="95">
        <v>5000</v>
      </c>
      <c r="F142" s="51"/>
      <c r="G142" s="51"/>
      <c r="H142" s="51"/>
      <c r="I142" s="51"/>
      <c r="J142" s="51"/>
      <c r="K142" s="96">
        <f>SUM(E142:J142)</f>
        <v>5000</v>
      </c>
    </row>
    <row r="143" spans="1:11">
      <c r="A143" s="88" t="s">
        <v>668</v>
      </c>
      <c r="B143" s="94" t="s">
        <v>665</v>
      </c>
      <c r="C143" s="9" t="s">
        <v>327</v>
      </c>
      <c r="D143" s="48" t="s">
        <v>21</v>
      </c>
      <c r="E143" s="95">
        <v>2450.0300000000002</v>
      </c>
      <c r="F143" s="51"/>
      <c r="G143" s="51"/>
      <c r="H143" s="51"/>
      <c r="I143" s="51"/>
      <c r="J143" s="51"/>
      <c r="K143" s="96">
        <f>SUM(E143:J143)</f>
        <v>2450.0300000000002</v>
      </c>
    </row>
    <row r="144" spans="1:11">
      <c r="A144" s="29" t="s">
        <v>669</v>
      </c>
      <c r="B144" s="103" t="s">
        <v>670</v>
      </c>
      <c r="C144" s="9" t="s">
        <v>311</v>
      </c>
      <c r="D144" s="48" t="s">
        <v>21</v>
      </c>
      <c r="E144" s="97"/>
      <c r="F144" s="97"/>
      <c r="G144" s="97"/>
      <c r="H144" s="98">
        <v>9000</v>
      </c>
      <c r="I144" s="97"/>
      <c r="J144" s="97"/>
      <c r="K144" s="96">
        <f>SUM(E144:J144)</f>
        <v>9000</v>
      </c>
    </row>
    <row r="145" spans="1:11">
      <c r="A145" s="88" t="s">
        <v>671</v>
      </c>
      <c r="B145" s="94" t="s">
        <v>672</v>
      </c>
      <c r="C145" s="9" t="s">
        <v>327</v>
      </c>
      <c r="D145" s="48" t="s">
        <v>21</v>
      </c>
      <c r="E145" s="95">
        <v>2000</v>
      </c>
      <c r="F145" s="51"/>
      <c r="G145" s="51"/>
      <c r="H145" s="51"/>
      <c r="I145" s="51"/>
      <c r="J145" s="51"/>
      <c r="K145" s="96">
        <f>SUM(E145:J145)</f>
        <v>2000</v>
      </c>
    </row>
    <row r="146" spans="1:11">
      <c r="A146" s="88" t="s">
        <v>671</v>
      </c>
      <c r="B146" s="94" t="s">
        <v>672</v>
      </c>
      <c r="C146" s="9" t="s">
        <v>327</v>
      </c>
      <c r="D146" s="48" t="s">
        <v>21</v>
      </c>
      <c r="E146" s="95">
        <v>3000</v>
      </c>
      <c r="F146" s="51"/>
      <c r="G146" s="51"/>
      <c r="H146" s="51"/>
      <c r="I146" s="51"/>
      <c r="J146" s="51"/>
      <c r="K146" s="96">
        <f>SUM(E146:J146)</f>
        <v>3000</v>
      </c>
    </row>
    <row r="147" spans="1:11">
      <c r="A147" s="90" t="s">
        <v>671</v>
      </c>
      <c r="B147" s="101" t="s">
        <v>673</v>
      </c>
      <c r="C147" s="9" t="s">
        <v>327</v>
      </c>
      <c r="D147" s="48" t="s">
        <v>21</v>
      </c>
      <c r="E147" s="95">
        <v>2000</v>
      </c>
      <c r="F147" s="51"/>
      <c r="G147" s="51"/>
      <c r="H147" s="51"/>
      <c r="I147" s="51"/>
      <c r="J147" s="51"/>
      <c r="K147" s="96">
        <f>SUM(E147:J147)</f>
        <v>2000</v>
      </c>
    </row>
    <row r="148" spans="1:11">
      <c r="A148" s="88" t="s">
        <v>674</v>
      </c>
      <c r="B148" s="94" t="s">
        <v>675</v>
      </c>
      <c r="C148" s="9" t="s">
        <v>587</v>
      </c>
      <c r="D148" s="48" t="s">
        <v>21</v>
      </c>
      <c r="E148" s="95">
        <v>2680</v>
      </c>
      <c r="F148" s="51"/>
      <c r="G148" s="51"/>
      <c r="H148" s="51"/>
      <c r="I148" s="51"/>
      <c r="J148" s="51"/>
      <c r="K148" s="96">
        <f>SUM(E148:J148)</f>
        <v>2680</v>
      </c>
    </row>
    <row r="149" spans="1:11">
      <c r="A149" s="88" t="s">
        <v>676</v>
      </c>
      <c r="B149" s="94" t="s">
        <v>450</v>
      </c>
      <c r="C149" s="9" t="s">
        <v>451</v>
      </c>
      <c r="D149" s="48" t="s">
        <v>21</v>
      </c>
      <c r="E149" s="95">
        <v>633.35</v>
      </c>
      <c r="F149" s="51"/>
      <c r="G149" s="51"/>
      <c r="H149" s="51"/>
      <c r="I149" s="51"/>
      <c r="J149" s="51"/>
      <c r="K149" s="96">
        <f>SUM(E149:J149)</f>
        <v>633.35</v>
      </c>
    </row>
    <row r="150" spans="1:11">
      <c r="A150" s="88" t="s">
        <v>676</v>
      </c>
      <c r="B150" s="94" t="s">
        <v>450</v>
      </c>
      <c r="C150" s="9" t="s">
        <v>451</v>
      </c>
      <c r="D150" s="48" t="s">
        <v>21</v>
      </c>
      <c r="E150" s="51"/>
      <c r="F150" s="95">
        <v>2000</v>
      </c>
      <c r="G150" s="51"/>
      <c r="H150" s="51"/>
      <c r="I150" s="51"/>
      <c r="J150" s="51"/>
      <c r="K150" s="96">
        <f>SUM(E150:J150)</f>
        <v>2000</v>
      </c>
    </row>
    <row r="151" spans="1:11">
      <c r="A151" s="91" t="s">
        <v>677</v>
      </c>
      <c r="B151" s="94" t="s">
        <v>450</v>
      </c>
      <c r="C151" s="9" t="s">
        <v>451</v>
      </c>
      <c r="D151" s="48" t="s">
        <v>21</v>
      </c>
      <c r="E151" s="95">
        <v>1366.65</v>
      </c>
      <c r="F151" s="51"/>
      <c r="G151" s="51"/>
      <c r="H151" s="51"/>
      <c r="I151" s="51"/>
      <c r="J151" s="51"/>
      <c r="K151" s="96">
        <f>SUM(E151:J151)</f>
        <v>1366.65</v>
      </c>
    </row>
    <row r="152" spans="1:11">
      <c r="A152" s="88" t="s">
        <v>678</v>
      </c>
      <c r="B152" s="94" t="s">
        <v>454</v>
      </c>
      <c r="C152" s="9" t="s">
        <v>327</v>
      </c>
      <c r="D152" s="48" t="s">
        <v>21</v>
      </c>
      <c r="E152" s="51"/>
      <c r="F152" s="95">
        <v>3000</v>
      </c>
      <c r="G152" s="51"/>
      <c r="H152" s="51"/>
      <c r="I152" s="51"/>
      <c r="J152" s="51"/>
      <c r="K152" s="96">
        <f>SUM(E152:J152)</f>
        <v>3000</v>
      </c>
    </row>
    <row r="153" spans="1:11">
      <c r="A153" s="90" t="s">
        <v>679</v>
      </c>
      <c r="B153" s="101" t="s">
        <v>680</v>
      </c>
      <c r="C153" s="9" t="s">
        <v>327</v>
      </c>
      <c r="D153" s="48" t="s">
        <v>21</v>
      </c>
      <c r="E153" s="95">
        <v>1666.66</v>
      </c>
      <c r="F153" s="51"/>
      <c r="G153" s="51"/>
      <c r="H153" s="51"/>
      <c r="I153" s="51"/>
      <c r="J153" s="51"/>
      <c r="K153" s="96">
        <f>SUM(E153:J153)</f>
        <v>1666.66</v>
      </c>
    </row>
    <row r="154" spans="1:11">
      <c r="A154" s="88" t="s">
        <v>681</v>
      </c>
      <c r="B154" s="94" t="s">
        <v>680</v>
      </c>
      <c r="C154" s="9" t="s">
        <v>327</v>
      </c>
      <c r="D154" s="48" t="s">
        <v>21</v>
      </c>
      <c r="E154" s="95">
        <v>3333.34</v>
      </c>
      <c r="F154" s="51"/>
      <c r="G154" s="51"/>
      <c r="H154" s="51"/>
      <c r="I154" s="51"/>
      <c r="J154" s="51"/>
      <c r="K154" s="96">
        <f>SUM(E154:J154)</f>
        <v>3333.34</v>
      </c>
    </row>
    <row r="155" spans="1:11">
      <c r="A155" s="90" t="s">
        <v>682</v>
      </c>
      <c r="B155" s="104" t="s">
        <v>123</v>
      </c>
      <c r="C155" s="9" t="s">
        <v>327</v>
      </c>
      <c r="D155" s="48" t="s">
        <v>21</v>
      </c>
      <c r="E155" s="51"/>
      <c r="F155" s="95">
        <v>6000</v>
      </c>
      <c r="G155" s="51"/>
      <c r="H155" s="51"/>
      <c r="I155" s="51"/>
      <c r="J155" s="51"/>
      <c r="K155" s="96">
        <f>SUM(E155:J155)</f>
        <v>6000</v>
      </c>
    </row>
    <row r="156" spans="1:11">
      <c r="A156" s="7" t="s">
        <v>683</v>
      </c>
      <c r="B156" s="8" t="s">
        <v>69</v>
      </c>
      <c r="C156" s="9" t="s">
        <v>309</v>
      </c>
      <c r="D156" s="48" t="s">
        <v>21</v>
      </c>
      <c r="E156" s="97"/>
      <c r="F156" s="97"/>
      <c r="G156" s="97"/>
      <c r="H156" s="97"/>
      <c r="I156" s="97"/>
      <c r="J156" s="97">
        <v>4000</v>
      </c>
      <c r="K156" s="96">
        <f>SUM(E156:J156)</f>
        <v>4000</v>
      </c>
    </row>
    <row r="157" spans="1:11">
      <c r="A157" s="90" t="s">
        <v>463</v>
      </c>
      <c r="B157" s="101" t="s">
        <v>464</v>
      </c>
      <c r="C157" s="9" t="s">
        <v>684</v>
      </c>
      <c r="D157" s="48" t="s">
        <v>21</v>
      </c>
      <c r="E157" s="51"/>
      <c r="F157" s="95">
        <v>3000</v>
      </c>
      <c r="G157" s="51"/>
      <c r="H157" s="51"/>
      <c r="I157" s="51"/>
      <c r="J157" s="51"/>
      <c r="K157" s="96">
        <f>SUM(E157:J157)</f>
        <v>3000</v>
      </c>
    </row>
    <row r="158" spans="1:11">
      <c r="A158" s="90" t="s">
        <v>685</v>
      </c>
      <c r="B158" s="101" t="s">
        <v>686</v>
      </c>
      <c r="C158" s="9" t="s">
        <v>327</v>
      </c>
      <c r="D158" s="48" t="s">
        <v>21</v>
      </c>
      <c r="E158" s="95">
        <v>3500</v>
      </c>
      <c r="F158" s="51"/>
      <c r="G158" s="51"/>
      <c r="H158" s="51"/>
      <c r="I158" s="51"/>
      <c r="J158" s="51"/>
      <c r="K158" s="96">
        <f>SUM(E158:J158)</f>
        <v>3500</v>
      </c>
    </row>
    <row r="159" spans="1:11">
      <c r="A159" s="90" t="s">
        <v>685</v>
      </c>
      <c r="B159" s="101" t="s">
        <v>686</v>
      </c>
      <c r="C159" s="9" t="s">
        <v>327</v>
      </c>
      <c r="D159" s="48" t="s">
        <v>21</v>
      </c>
      <c r="E159" s="95">
        <v>1500</v>
      </c>
      <c r="F159" s="51"/>
      <c r="G159" s="51"/>
      <c r="H159" s="51"/>
      <c r="I159" s="51"/>
      <c r="J159" s="51"/>
      <c r="K159" s="96">
        <f>SUM(E159:J159)</f>
        <v>1500</v>
      </c>
    </row>
    <row r="160" spans="1:11">
      <c r="A160" s="88" t="s">
        <v>466</v>
      </c>
      <c r="B160" s="94" t="s">
        <v>467</v>
      </c>
      <c r="C160" s="9" t="s">
        <v>302</v>
      </c>
      <c r="D160" s="48" t="s">
        <v>21</v>
      </c>
      <c r="E160" s="95">
        <v>3401.05</v>
      </c>
      <c r="F160" s="51"/>
      <c r="G160" s="51"/>
      <c r="H160" s="51"/>
      <c r="I160" s="51"/>
      <c r="J160" s="51"/>
      <c r="K160" s="96">
        <f>SUM(E160:J160)</f>
        <v>3401.05</v>
      </c>
    </row>
    <row r="161" spans="1:11">
      <c r="A161" s="90" t="s">
        <v>466</v>
      </c>
      <c r="B161" s="101" t="s">
        <v>467</v>
      </c>
      <c r="C161" s="9" t="s">
        <v>302</v>
      </c>
      <c r="D161" s="48" t="s">
        <v>21</v>
      </c>
      <c r="E161" s="51"/>
      <c r="F161" s="95">
        <v>2000</v>
      </c>
      <c r="G161" s="51"/>
      <c r="H161" s="51"/>
      <c r="I161" s="51"/>
      <c r="J161" s="51"/>
      <c r="K161" s="96">
        <f>SUM(E161:J161)</f>
        <v>2000</v>
      </c>
    </row>
    <row r="162" spans="1:11">
      <c r="A162" s="90" t="s">
        <v>687</v>
      </c>
      <c r="B162" s="101" t="s">
        <v>469</v>
      </c>
      <c r="C162" s="9" t="s">
        <v>319</v>
      </c>
      <c r="D162" s="48" t="s">
        <v>21</v>
      </c>
      <c r="E162" s="95">
        <v>2000</v>
      </c>
      <c r="F162" s="51"/>
      <c r="G162" s="51"/>
      <c r="H162" s="51"/>
      <c r="I162" s="51"/>
      <c r="J162" s="51"/>
      <c r="K162" s="96">
        <f>SUM(E162:J162)</f>
        <v>2000</v>
      </c>
    </row>
    <row r="163" spans="1:11">
      <c r="A163" s="88" t="s">
        <v>688</v>
      </c>
      <c r="B163" s="101" t="s">
        <v>689</v>
      </c>
      <c r="C163" s="9" t="s">
        <v>327</v>
      </c>
      <c r="D163" s="48" t="s">
        <v>21</v>
      </c>
      <c r="E163" s="51"/>
      <c r="F163" s="95">
        <v>3000</v>
      </c>
      <c r="G163" s="51"/>
      <c r="H163" s="51"/>
      <c r="I163" s="51"/>
      <c r="J163" s="51"/>
      <c r="K163" s="96">
        <f>SUM(E163:J163)</f>
        <v>3000</v>
      </c>
    </row>
    <row r="164" spans="1:11">
      <c r="A164" s="90" t="s">
        <v>690</v>
      </c>
      <c r="B164" s="101" t="s">
        <v>237</v>
      </c>
      <c r="C164" s="9" t="s">
        <v>327</v>
      </c>
      <c r="D164" s="48" t="s">
        <v>32</v>
      </c>
      <c r="E164" s="51"/>
      <c r="F164" s="51"/>
      <c r="G164" s="51"/>
      <c r="H164" s="95">
        <v>7865</v>
      </c>
      <c r="I164" s="51"/>
      <c r="J164" s="51"/>
      <c r="K164" s="96">
        <f>SUM(E164:J164)</f>
        <v>7865</v>
      </c>
    </row>
    <row r="165" spans="1:11">
      <c r="A165" s="7" t="s">
        <v>691</v>
      </c>
      <c r="B165" s="8" t="s">
        <v>80</v>
      </c>
      <c r="C165" s="9" t="s">
        <v>327</v>
      </c>
      <c r="D165" s="10" t="s">
        <v>145</v>
      </c>
      <c r="E165" s="97"/>
      <c r="F165" s="97"/>
      <c r="G165" s="97"/>
      <c r="H165" s="98">
        <v>70254</v>
      </c>
      <c r="I165" s="97"/>
      <c r="J165" s="97"/>
      <c r="K165" s="96">
        <f>SUM(E165:J165)</f>
        <v>70254</v>
      </c>
    </row>
    <row r="166" spans="1:11">
      <c r="A166" s="88" t="s">
        <v>692</v>
      </c>
      <c r="B166" s="94" t="s">
        <v>80</v>
      </c>
      <c r="C166" s="9" t="s">
        <v>309</v>
      </c>
      <c r="D166" s="10" t="s">
        <v>145</v>
      </c>
      <c r="E166" s="95">
        <v>22248</v>
      </c>
      <c r="F166" s="51"/>
      <c r="G166" s="51"/>
      <c r="H166" s="51"/>
      <c r="I166" s="51"/>
      <c r="J166" s="51"/>
      <c r="K166" s="96">
        <f>SUM(E166:J166)</f>
        <v>22248</v>
      </c>
    </row>
    <row r="167" spans="1:11">
      <c r="A167" s="90" t="s">
        <v>693</v>
      </c>
      <c r="B167" s="101" t="s">
        <v>80</v>
      </c>
      <c r="C167" s="9" t="s">
        <v>327</v>
      </c>
      <c r="D167" s="10" t="s">
        <v>145</v>
      </c>
      <c r="E167" s="95">
        <v>47752</v>
      </c>
      <c r="F167" s="51"/>
      <c r="G167" s="51"/>
      <c r="H167" s="51"/>
      <c r="I167" s="51"/>
      <c r="J167" s="51"/>
      <c r="K167" s="96">
        <f>SUM(E167:J167)</f>
        <v>47752</v>
      </c>
    </row>
    <row r="168" spans="1:11">
      <c r="A168" s="7" t="s">
        <v>694</v>
      </c>
      <c r="B168" s="8" t="s">
        <v>268</v>
      </c>
      <c r="C168" s="9" t="s">
        <v>305</v>
      </c>
      <c r="D168" s="10" t="s">
        <v>145</v>
      </c>
      <c r="E168" s="97"/>
      <c r="F168" s="97"/>
      <c r="G168" s="97"/>
      <c r="H168" s="98">
        <v>5406</v>
      </c>
      <c r="I168" s="97"/>
      <c r="J168" s="97"/>
      <c r="K168" s="96">
        <f>SUM(E168:J168)</f>
        <v>5406</v>
      </c>
    </row>
    <row r="169" spans="1:11">
      <c r="A169" s="88" t="s">
        <v>695</v>
      </c>
      <c r="B169" s="94" t="s">
        <v>277</v>
      </c>
      <c r="C169" s="9" t="s">
        <v>379</v>
      </c>
      <c r="D169" s="10" t="s">
        <v>145</v>
      </c>
      <c r="E169" s="51"/>
      <c r="F169" s="51"/>
      <c r="G169" s="51"/>
      <c r="H169" s="95">
        <v>5611</v>
      </c>
      <c r="I169" s="51"/>
      <c r="J169" s="51"/>
      <c r="K169" s="96">
        <f>SUM(E169:J169)</f>
        <v>5611</v>
      </c>
    </row>
    <row r="170" spans="1:11">
      <c r="A170" s="89" t="s">
        <v>696</v>
      </c>
      <c r="B170" s="67" t="s">
        <v>270</v>
      </c>
      <c r="C170" s="9" t="s">
        <v>302</v>
      </c>
      <c r="D170" s="10" t="s">
        <v>145</v>
      </c>
      <c r="E170" s="97"/>
      <c r="F170" s="97"/>
      <c r="G170" s="97"/>
      <c r="H170" s="98">
        <v>8691</v>
      </c>
      <c r="I170" s="97"/>
      <c r="J170" s="97"/>
      <c r="K170" s="96">
        <f>SUM(E170:J170)</f>
        <v>8691</v>
      </c>
    </row>
    <row r="171" spans="1:11">
      <c r="A171" s="88" t="s">
        <v>697</v>
      </c>
      <c r="B171" s="94" t="s">
        <v>143</v>
      </c>
      <c r="C171" s="9" t="s">
        <v>327</v>
      </c>
      <c r="D171" s="10" t="s">
        <v>145</v>
      </c>
      <c r="E171" s="51"/>
      <c r="F171" s="51"/>
      <c r="G171" s="51"/>
      <c r="H171" s="95">
        <v>20000</v>
      </c>
      <c r="I171" s="51"/>
      <c r="J171" s="51"/>
      <c r="K171" s="96">
        <f>SUM(E171:J171)</f>
        <v>20000</v>
      </c>
    </row>
    <row r="172" spans="1:11">
      <c r="A172" s="7" t="s">
        <v>698</v>
      </c>
      <c r="B172" s="8" t="s">
        <v>279</v>
      </c>
      <c r="C172" s="9" t="s">
        <v>475</v>
      </c>
      <c r="D172" s="10" t="s">
        <v>145</v>
      </c>
      <c r="E172" s="97"/>
      <c r="F172" s="97"/>
      <c r="G172" s="97"/>
      <c r="H172" s="98">
        <v>7475</v>
      </c>
      <c r="I172" s="97"/>
      <c r="J172" s="97"/>
      <c r="K172" s="96">
        <f>SUM(E172:J172)</f>
        <v>7475</v>
      </c>
    </row>
    <row r="173" spans="1:11">
      <c r="A173" s="90" t="s">
        <v>699</v>
      </c>
      <c r="B173" s="101" t="s">
        <v>266</v>
      </c>
      <c r="C173" s="9" t="s">
        <v>327</v>
      </c>
      <c r="D173" s="10" t="s">
        <v>145</v>
      </c>
      <c r="E173" s="51"/>
      <c r="F173" s="51"/>
      <c r="G173" s="51"/>
      <c r="H173" s="95">
        <v>189421</v>
      </c>
      <c r="I173" s="51"/>
      <c r="J173" s="51"/>
      <c r="K173" s="96">
        <f>SUM(E173:J173)</f>
        <v>189421</v>
      </c>
    </row>
    <row r="174" spans="1:11">
      <c r="A174" s="88" t="s">
        <v>700</v>
      </c>
      <c r="B174" s="94" t="s">
        <v>701</v>
      </c>
      <c r="C174" s="9" t="s">
        <v>389</v>
      </c>
      <c r="D174" s="10" t="s">
        <v>145</v>
      </c>
      <c r="E174" s="51"/>
      <c r="F174" s="51"/>
      <c r="G174" s="51"/>
      <c r="H174" s="95">
        <v>3029</v>
      </c>
      <c r="I174" s="51"/>
      <c r="J174" s="51"/>
      <c r="K174" s="96">
        <f>SUM(E174:J174)</f>
        <v>3029</v>
      </c>
    </row>
    <row r="175" spans="1:11">
      <c r="A175" s="88" t="s">
        <v>702</v>
      </c>
      <c r="B175" s="94" t="s">
        <v>282</v>
      </c>
      <c r="C175" s="9" t="s">
        <v>477</v>
      </c>
      <c r="D175" s="10" t="s">
        <v>145</v>
      </c>
      <c r="E175" s="51"/>
      <c r="F175" s="51"/>
      <c r="G175" s="51"/>
      <c r="H175" s="95">
        <v>2683</v>
      </c>
      <c r="I175" s="51"/>
      <c r="J175" s="51"/>
      <c r="K175" s="96">
        <f>SUM(E175:J175)</f>
        <v>2683</v>
      </c>
    </row>
    <row r="176" spans="1:11">
      <c r="A176" s="26" t="s">
        <v>703</v>
      </c>
      <c r="B176" s="8" t="s">
        <v>485</v>
      </c>
      <c r="C176" s="9" t="s">
        <v>302</v>
      </c>
      <c r="D176" s="10" t="s">
        <v>145</v>
      </c>
      <c r="E176" s="97"/>
      <c r="F176" s="97"/>
      <c r="G176" s="97"/>
      <c r="H176" s="98">
        <v>20640</v>
      </c>
      <c r="I176" s="97"/>
      <c r="J176" s="97"/>
      <c r="K176" s="96">
        <f>SUM(E176:J176)</f>
        <v>20640</v>
      </c>
    </row>
    <row r="177" spans="1:11">
      <c r="A177" s="90" t="s">
        <v>286</v>
      </c>
      <c r="B177" s="101" t="s">
        <v>158</v>
      </c>
      <c r="C177" s="9" t="s">
        <v>327</v>
      </c>
      <c r="D177" s="10" t="s">
        <v>145</v>
      </c>
      <c r="E177" s="95">
        <v>35000</v>
      </c>
      <c r="F177" s="51"/>
      <c r="G177" s="51"/>
      <c r="H177" s="51"/>
      <c r="I177" s="51"/>
      <c r="J177" s="51"/>
      <c r="K177" s="96">
        <f>SUM(E177:J177)</f>
        <v>35000</v>
      </c>
    </row>
    <row r="178" spans="1:11">
      <c r="A178" s="88" t="s">
        <v>704</v>
      </c>
      <c r="B178" s="94" t="s">
        <v>158</v>
      </c>
      <c r="C178" s="9" t="s">
        <v>327</v>
      </c>
      <c r="D178" s="10" t="s">
        <v>145</v>
      </c>
      <c r="E178" s="51"/>
      <c r="F178" s="51"/>
      <c r="G178" s="51"/>
      <c r="H178" s="95">
        <v>14355</v>
      </c>
      <c r="I178" s="51"/>
      <c r="J178" s="51"/>
      <c r="K178" s="96">
        <f>SUM(E178:J178)</f>
        <v>14355</v>
      </c>
    </row>
    <row r="179" spans="1:11">
      <c r="A179" s="90" t="s">
        <v>705</v>
      </c>
      <c r="B179" s="101" t="s">
        <v>158</v>
      </c>
      <c r="C179" s="9" t="s">
        <v>327</v>
      </c>
      <c r="D179" s="10" t="s">
        <v>145</v>
      </c>
      <c r="E179" s="51"/>
      <c r="F179" s="51"/>
      <c r="G179" s="51"/>
      <c r="H179" s="95">
        <v>89634</v>
      </c>
      <c r="I179" s="51"/>
      <c r="J179" s="51"/>
      <c r="K179" s="96">
        <f>SUM(E179:J179)</f>
        <v>89634</v>
      </c>
    </row>
    <row r="180" spans="1:11">
      <c r="A180" s="88" t="s">
        <v>706</v>
      </c>
      <c r="B180" s="94" t="s">
        <v>489</v>
      </c>
      <c r="C180" s="9" t="s">
        <v>389</v>
      </c>
      <c r="D180" s="10" t="s">
        <v>145</v>
      </c>
      <c r="E180" s="51"/>
      <c r="F180" s="51"/>
      <c r="G180" s="51"/>
      <c r="H180" s="95">
        <v>5305</v>
      </c>
      <c r="I180" s="51"/>
      <c r="J180" s="51"/>
      <c r="K180" s="96">
        <f>SUM(E180:J180)</f>
        <v>5305</v>
      </c>
    </row>
    <row r="181" spans="1:11">
      <c r="A181" s="92" t="s">
        <v>707</v>
      </c>
      <c r="B181" s="70" t="s">
        <v>272</v>
      </c>
      <c r="C181" s="9" t="s">
        <v>319</v>
      </c>
      <c r="D181" s="10" t="s">
        <v>145</v>
      </c>
      <c r="E181" s="97"/>
      <c r="F181" s="97"/>
      <c r="G181" s="97"/>
      <c r="H181" s="98">
        <v>9096</v>
      </c>
      <c r="I181" s="97"/>
      <c r="J181" s="97"/>
      <c r="K181" s="96">
        <f>SUM(E181:J181)</f>
        <v>9096</v>
      </c>
    </row>
    <row r="182" spans="1:11">
      <c r="A182" s="75"/>
      <c r="B182" s="74"/>
      <c r="C182" s="9"/>
      <c r="D182" s="10"/>
      <c r="E182" s="99"/>
      <c r="F182" s="99"/>
      <c r="G182" s="99"/>
      <c r="H182" s="97"/>
      <c r="I182" s="97"/>
      <c r="J182" s="97"/>
      <c r="K182" s="96">
        <f t="shared" ref="K182" si="0">SUM(E182:J182)</f>
        <v>0</v>
      </c>
    </row>
    <row r="183" spans="1:11">
      <c r="A183" s="122" t="s">
        <v>496</v>
      </c>
      <c r="B183" s="123"/>
      <c r="C183" s="123"/>
      <c r="D183" s="124"/>
      <c r="E183" s="105">
        <f>SUM(E5:E182)</f>
        <v>243568.05</v>
      </c>
      <c r="F183" s="105">
        <f>SUM(F5:F182)</f>
        <v>143656.68</v>
      </c>
      <c r="G183" s="105">
        <f>SUM(G5:G182)</f>
        <v>151586.47999999998</v>
      </c>
      <c r="H183" s="105">
        <f>SUM(H5:H182)</f>
        <v>692249.67</v>
      </c>
      <c r="I183" s="105">
        <f>SUM(I5:I182)</f>
        <v>120391.942</v>
      </c>
      <c r="J183" s="105">
        <f>SUM(J5:J182)</f>
        <v>29000</v>
      </c>
      <c r="K183" s="105">
        <f>SUM(K5:K182)</f>
        <v>1380452.8220000002</v>
      </c>
    </row>
  </sheetData>
  <autoFilter ref="A1:K183" xr:uid="{00000000-0009-0000-0000-000002000000}">
    <filterColumn colId="0" showButton="0"/>
    <filterColumn colId="1" showButton="0"/>
    <filterColumn colId="2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sortState xmlns:xlrd2="http://schemas.microsoft.com/office/spreadsheetml/2017/richdata2" ref="A5:K181">
    <sortCondition ref="A5"/>
  </sortState>
  <mergeCells count="12">
    <mergeCell ref="A183:D183"/>
    <mergeCell ref="A1:D1"/>
    <mergeCell ref="E1:K1"/>
    <mergeCell ref="A2:A4"/>
    <mergeCell ref="B2:B4"/>
    <mergeCell ref="C2:C4"/>
    <mergeCell ref="D2:D4"/>
    <mergeCell ref="I2:J2"/>
    <mergeCell ref="K2:K4"/>
    <mergeCell ref="I3:J3"/>
    <mergeCell ref="E2:G2"/>
    <mergeCell ref="E3:G3"/>
  </mergeCells>
  <pageMargins left="0.511811024" right="0.511811024" top="0.78740157499999996" bottom="0.78740157499999996" header="0.31496062000000002" footer="0.31496062000000002"/>
  <pageSetup paperSize="9" orientation="portrait" horizontalDpi="4294967294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05E30CD65EB341B68E16E5D2666B45" ma:contentTypeVersion="14" ma:contentTypeDescription="Crie um novo documento." ma:contentTypeScope="" ma:versionID="59de6089dd38e64ede7e340d58e60c77">
  <xsd:schema xmlns:xsd="http://www.w3.org/2001/XMLSchema" xmlns:xs="http://www.w3.org/2001/XMLSchema" xmlns:p="http://schemas.microsoft.com/office/2006/metadata/properties" xmlns:ns2="4c63960f-f2f1-4155-a067-6bc056529d28" xmlns:ns3="23a841d5-f329-41f8-9d86-56465811fa58" targetNamespace="http://schemas.microsoft.com/office/2006/metadata/properties" ma:root="true" ma:fieldsID="0e8179606cb39569edecca3be0e54c92" ns2:_="" ns3:_="">
    <xsd:import namespace="4c63960f-f2f1-4155-a067-6bc056529d28"/>
    <xsd:import namespace="23a841d5-f329-41f8-9d86-56465811fa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f5nd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3960f-f2f1-4155-a067-6bc056529d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f5nd" ma:index="18" nillable="true" ma:displayName="Texto" ma:internalName="f5nd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841d5-f329-41f8-9d86-56465811fa5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5nd xmlns="4c63960f-f2f1-4155-a067-6bc056529d28" xsi:nil="true"/>
  </documentManagement>
</p:properties>
</file>

<file path=customXml/itemProps1.xml><?xml version="1.0" encoding="utf-8"?>
<ds:datastoreItem xmlns:ds="http://schemas.openxmlformats.org/officeDocument/2006/customXml" ds:itemID="{2F44EB67-4EA3-402C-A270-06A9C15680DD}"/>
</file>

<file path=customXml/itemProps2.xml><?xml version="1.0" encoding="utf-8"?>
<ds:datastoreItem xmlns:ds="http://schemas.openxmlformats.org/officeDocument/2006/customXml" ds:itemID="{73287FE0-57DF-429B-A789-7CA1112B39EA}"/>
</file>

<file path=customXml/itemProps3.xml><?xml version="1.0" encoding="utf-8"?>
<ds:datastoreItem xmlns:ds="http://schemas.openxmlformats.org/officeDocument/2006/customXml" ds:itemID="{10404CBF-2FD6-4B7D-A896-77DD10E432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2021-08-12T16:50:52Z</dcterms:created>
  <dcterms:modified xsi:type="dcterms:W3CDTF">2021-10-13T18:39:06Z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0x0101007C05E30CD65EB341B68E16E5D2666B45</vt:lpwstr>
  </property>
</Properties>
</file>